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STROV_KFELY\KFELY_DZS_KOMPLET\"/>
    </mc:Choice>
  </mc:AlternateContent>
  <bookViews>
    <workbookView xWindow="0" yWindow="0" windowWidth="28800" windowHeight="12435" activeTab="1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Pol'!$A$1:$G$137</definedName>
    <definedName name="_xlnm.Print_Area" localSheetId="1">Stavba!$B$1:$J$62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71" i="12" l="1"/>
  <c r="BA62" i="12"/>
  <c r="BA30" i="12"/>
  <c r="BA10" i="12"/>
  <c r="G9" i="12"/>
  <c r="M9" i="12" s="1"/>
  <c r="I9" i="12"/>
  <c r="I8" i="12" s="1"/>
  <c r="K9" i="12"/>
  <c r="O9" i="12"/>
  <c r="Q9" i="12"/>
  <c r="V9" i="12"/>
  <c r="G13" i="12"/>
  <c r="M13" i="12" s="1"/>
  <c r="I13" i="12"/>
  <c r="K13" i="12"/>
  <c r="O13" i="12"/>
  <c r="Q13" i="12"/>
  <c r="V13" i="12"/>
  <c r="V8" i="12" s="1"/>
  <c r="G17" i="12"/>
  <c r="M17" i="12" s="1"/>
  <c r="I17" i="12"/>
  <c r="K17" i="12"/>
  <c r="O17" i="12"/>
  <c r="Q17" i="12"/>
  <c r="V17" i="12"/>
  <c r="G20" i="12"/>
  <c r="G8" i="12" s="1"/>
  <c r="I20" i="12"/>
  <c r="K20" i="12"/>
  <c r="O20" i="12"/>
  <c r="Q20" i="12"/>
  <c r="V20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3" i="12"/>
  <c r="G28" i="12" s="1"/>
  <c r="I51" i="1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8" i="12"/>
  <c r="M58" i="12" s="1"/>
  <c r="I58" i="12"/>
  <c r="K58" i="12"/>
  <c r="O58" i="12"/>
  <c r="Q58" i="12"/>
  <c r="V58" i="12"/>
  <c r="Q60" i="12"/>
  <c r="G61" i="12"/>
  <c r="G60" i="12" s="1"/>
  <c r="I52" i="1" s="1"/>
  <c r="I61" i="12"/>
  <c r="I60" i="12" s="1"/>
  <c r="K61" i="12"/>
  <c r="K60" i="12" s="1"/>
  <c r="O61" i="12"/>
  <c r="O60" i="12" s="1"/>
  <c r="Q61" i="12"/>
  <c r="V61" i="12"/>
  <c r="V60" i="12" s="1"/>
  <c r="G65" i="12"/>
  <c r="M65" i="12" s="1"/>
  <c r="I65" i="12"/>
  <c r="K65" i="12"/>
  <c r="K64" i="12" s="1"/>
  <c r="O65" i="12"/>
  <c r="Q65" i="12"/>
  <c r="V65" i="12"/>
  <c r="V64" i="12" s="1"/>
  <c r="G67" i="12"/>
  <c r="I67" i="12"/>
  <c r="K67" i="12"/>
  <c r="M67" i="12"/>
  <c r="O67" i="12"/>
  <c r="Q67" i="12"/>
  <c r="Q64" i="12" s="1"/>
  <c r="V67" i="12"/>
  <c r="G69" i="12"/>
  <c r="I54" i="1" s="1"/>
  <c r="V69" i="12"/>
  <c r="G70" i="12"/>
  <c r="M70" i="12" s="1"/>
  <c r="M69" i="12" s="1"/>
  <c r="I70" i="12"/>
  <c r="I69" i="12" s="1"/>
  <c r="K70" i="12"/>
  <c r="K69" i="12" s="1"/>
  <c r="O70" i="12"/>
  <c r="O69" i="12" s="1"/>
  <c r="Q70" i="12"/>
  <c r="Q69" i="12" s="1"/>
  <c r="V70" i="12"/>
  <c r="G73" i="12"/>
  <c r="I55" i="1" s="1"/>
  <c r="K73" i="12"/>
  <c r="O73" i="12"/>
  <c r="G74" i="12"/>
  <c r="I74" i="12"/>
  <c r="I73" i="12" s="1"/>
  <c r="K74" i="12"/>
  <c r="M74" i="12"/>
  <c r="M73" i="12" s="1"/>
  <c r="O74" i="12"/>
  <c r="Q74" i="12"/>
  <c r="Q73" i="12" s="1"/>
  <c r="V74" i="12"/>
  <c r="V73" i="12" s="1"/>
  <c r="G76" i="12"/>
  <c r="G75" i="12" s="1"/>
  <c r="I56" i="1" s="1"/>
  <c r="I76" i="12"/>
  <c r="K76" i="12"/>
  <c r="O76" i="12"/>
  <c r="O75" i="12" s="1"/>
  <c r="Q76" i="12"/>
  <c r="Q75" i="12" s="1"/>
  <c r="V76" i="12"/>
  <c r="G78" i="12"/>
  <c r="M78" i="12" s="1"/>
  <c r="I78" i="12"/>
  <c r="K78" i="12"/>
  <c r="O78" i="12"/>
  <c r="Q78" i="12"/>
  <c r="V78" i="12"/>
  <c r="V75" i="12" s="1"/>
  <c r="G80" i="12"/>
  <c r="M80" i="12" s="1"/>
  <c r="I80" i="12"/>
  <c r="K80" i="12"/>
  <c r="O80" i="12"/>
  <c r="Q80" i="12"/>
  <c r="V80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9" i="12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1" i="12"/>
  <c r="I131" i="12"/>
  <c r="K131" i="12"/>
  <c r="M131" i="12"/>
  <c r="O131" i="12"/>
  <c r="Q131" i="12"/>
  <c r="V131" i="12"/>
  <c r="G132" i="12"/>
  <c r="I132" i="12"/>
  <c r="K132" i="12"/>
  <c r="O132" i="12"/>
  <c r="O130" i="12" s="1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6" i="12"/>
  <c r="G135" i="12" s="1"/>
  <c r="I61" i="1" s="1"/>
  <c r="I20" i="1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AE139" i="12"/>
  <c r="F39" i="1" s="1"/>
  <c r="I18" i="1"/>
  <c r="H40" i="1"/>
  <c r="I40" i="1" s="1"/>
  <c r="F43" i="1" l="1"/>
  <c r="G23" i="1" s="1"/>
  <c r="K82" i="12"/>
  <c r="I82" i="12"/>
  <c r="F41" i="1"/>
  <c r="Q99" i="12"/>
  <c r="G114" i="12"/>
  <c r="I59" i="1" s="1"/>
  <c r="O82" i="12"/>
  <c r="M76" i="12"/>
  <c r="M64" i="12"/>
  <c r="K28" i="12"/>
  <c r="O8" i="12"/>
  <c r="F42" i="1"/>
  <c r="Q114" i="12"/>
  <c r="I135" i="12"/>
  <c r="V130" i="12"/>
  <c r="I130" i="12"/>
  <c r="V114" i="12"/>
  <c r="I64" i="12"/>
  <c r="Q28" i="12"/>
  <c r="V135" i="12"/>
  <c r="G130" i="12"/>
  <c r="I60" i="1" s="1"/>
  <c r="I19" i="1" s="1"/>
  <c r="V99" i="12"/>
  <c r="Q82" i="12"/>
  <c r="K75" i="12"/>
  <c r="I75" i="12"/>
  <c r="Q8" i="12"/>
  <c r="I50" i="1"/>
  <c r="K130" i="12"/>
  <c r="K114" i="12"/>
  <c r="I114" i="12"/>
  <c r="I99" i="12"/>
  <c r="G82" i="12"/>
  <c r="I57" i="1" s="1"/>
  <c r="I17" i="1" s="1"/>
  <c r="V82" i="12"/>
  <c r="Q135" i="12"/>
  <c r="O135" i="12"/>
  <c r="Q130" i="12"/>
  <c r="O99" i="12"/>
  <c r="O28" i="12"/>
  <c r="K8" i="12"/>
  <c r="K135" i="12"/>
  <c r="O114" i="12"/>
  <c r="K99" i="12"/>
  <c r="O64" i="12"/>
  <c r="V28" i="12"/>
  <c r="I28" i="12"/>
  <c r="A23" i="1"/>
  <c r="M75" i="12"/>
  <c r="M99" i="12"/>
  <c r="M8" i="12"/>
  <c r="AF139" i="12"/>
  <c r="M136" i="12"/>
  <c r="M135" i="12" s="1"/>
  <c r="M132" i="12"/>
  <c r="M130" i="12" s="1"/>
  <c r="M119" i="12"/>
  <c r="M114" i="12" s="1"/>
  <c r="G99" i="12"/>
  <c r="I58" i="1" s="1"/>
  <c r="M86" i="12"/>
  <c r="M82" i="12" s="1"/>
  <c r="G64" i="12"/>
  <c r="I53" i="1" s="1"/>
  <c r="M61" i="12"/>
  <c r="M60" i="12" s="1"/>
  <c r="M33" i="12"/>
  <c r="M28" i="12" s="1"/>
  <c r="M20" i="12"/>
  <c r="J28" i="1"/>
  <c r="J26" i="1"/>
  <c r="G38" i="1"/>
  <c r="F38" i="1"/>
  <c r="J23" i="1"/>
  <c r="J24" i="1"/>
  <c r="J25" i="1"/>
  <c r="J27" i="1"/>
  <c r="E24" i="1"/>
  <c r="E26" i="1"/>
  <c r="I16" i="1" l="1"/>
  <c r="I21" i="1" s="1"/>
  <c r="I62" i="1"/>
  <c r="G39" i="1"/>
  <c r="G42" i="1"/>
  <c r="H42" i="1" s="1"/>
  <c r="I42" i="1" s="1"/>
  <c r="G41" i="1"/>
  <c r="H41" i="1" s="1"/>
  <c r="I41" i="1" s="1"/>
  <c r="G139" i="12"/>
  <c r="A24" i="1"/>
  <c r="G24" i="1"/>
  <c r="G43" i="1" l="1"/>
  <c r="H39" i="1"/>
  <c r="H43" i="1" s="1"/>
  <c r="I39" i="1"/>
  <c r="I43" i="1" s="1"/>
  <c r="J61" i="1"/>
  <c r="J52" i="1"/>
  <c r="J55" i="1"/>
  <c r="J54" i="1"/>
  <c r="J57" i="1"/>
  <c r="J58" i="1"/>
  <c r="J60" i="1"/>
  <c r="J59" i="1"/>
  <c r="J50" i="1"/>
  <c r="J56" i="1"/>
  <c r="J51" i="1"/>
  <c r="J53" i="1"/>
  <c r="J62" i="1" l="1"/>
  <c r="J41" i="1"/>
  <c r="J42" i="1"/>
  <c r="J39" i="1"/>
  <c r="J43" i="1" s="1"/>
  <c r="J40" i="1"/>
  <c r="G25" i="1"/>
  <c r="G28" i="1"/>
  <c r="A25" i="1" l="1"/>
  <c r="A26" i="1" l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Kateřina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<sst xmlns="http://schemas.openxmlformats.org/spreadsheetml/2006/main" count="828" uniqueCount="333">
  <si>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</si>
  <si>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</si>
  <si>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</si>
  <si>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</si>
  <si>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</si>
  <si>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</si>
  <si>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</si>
  <si>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</si>
  <si>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</si>
  <si>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</si>
  <si>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</si>
  <si>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</si>
  <si>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</si>
  <si>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</si>
  <si>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</si>
  <si>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</si>
  <si>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</si>
  <si>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</si>
  <si>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</si>
  <si>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</si>
  <si>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</si>
  <si>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</si>
  <si>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</si>
  <si>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</si>
  <si>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</si>
  <si>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</si>
  <si>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</si>
  <si>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</si>
  <si>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</si>
  <si>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</si>
  <si>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</si>
  <si>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</si>
  <si>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</si>
  <si>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</si>
  <si>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</si>
  <si>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</si>
  <si>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</si>
  <si>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</si>
  <si>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</si>
  <si>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</si>
  <si>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</si>
  <si>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</si>
  <si>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</si>
  <si>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</si>
  <si>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Návrh dětského hřiště v obci Kfely</t>
  </si>
  <si>
    <t>SO 01</t>
  </si>
  <si>
    <t>Objekt:</t>
  </si>
  <si>
    <t>Rozpočet:</t>
  </si>
  <si>
    <t>Kateřina Bačová</t>
  </si>
  <si>
    <t>2020/004</t>
  </si>
  <si>
    <t>Město Ostrov</t>
  </si>
  <si>
    <t>Jáchymovská 1</t>
  </si>
  <si>
    <t>Ostrov</t>
  </si>
  <si>
    <t>36301</t>
  </si>
  <si>
    <t>00254843</t>
  </si>
  <si>
    <t>CZ00254843</t>
  </si>
  <si>
    <t>Ing. Kristýna Greinerová</t>
  </si>
  <si>
    <t>Sámova 410/28</t>
  </si>
  <si>
    <t>Praha-Vršovice</t>
  </si>
  <si>
    <t>10100</t>
  </si>
  <si>
    <t>72285931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</si>
  <si>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</si>
  <si>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</si>
  <si>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</si>
  <si>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</si>
  <si>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</si>
  <si>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</si>
  <si>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</si>
  <si>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</si>
  <si>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18-1</t>
  </si>
  <si>
    <t>Dosev trávníku</t>
  </si>
  <si>
    <t>2</t>
  </si>
  <si>
    <t>Základy a zvláštní zakládání</t>
  </si>
  <si>
    <t>5</t>
  </si>
  <si>
    <t>Komunikace</t>
  </si>
  <si>
    <t>63</t>
  </si>
  <si>
    <t>Podlahy a podlahové konstrukce</t>
  </si>
  <si>
    <t>99</t>
  </si>
  <si>
    <t>Staveništní přesun hmot</t>
  </si>
  <si>
    <t>711</t>
  </si>
  <si>
    <t>Izolace proti vodě</t>
  </si>
  <si>
    <t>799-1</t>
  </si>
  <si>
    <t xml:space="preserve">Ostatní - herní prvky </t>
  </si>
  <si>
    <t>799-2</t>
  </si>
  <si>
    <t>Ostatní - mobiliář a prvky drobné architektury</t>
  </si>
  <si>
    <t>799-3</t>
  </si>
  <si>
    <t>Ostatní - isntalace a dodání trampolín vč. dopadových ploch z EPDM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</si>
  <si>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</si>
  <si>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</si>
  <si>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</si>
  <si>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</si>
  <si>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</si>
  <si>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</si>
  <si>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</si>
  <si>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</si>
  <si>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</si>
  <si>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</si>
  <si>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</si>
  <si>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</si>
  <si>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</si>
  <si>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</si>
  <si>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</si>
  <si>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</si>
  <si>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</si>
  <si>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</si>
  <si>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</si>
  <si>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</si>
  <si>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</si>
  <si>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</si>
  <si>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</si>
  <si>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</si>
  <si>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</si>
  <si>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</si>
  <si>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</si>
  <si>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</si>
  <si>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</si>
  <si>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</si>
  <si>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111301111R00</t>
  </si>
  <si>
    <t>Sejmutí drnu sejmutí drnu tl. do 100 mm s nařezáním, vyrýpnutím, zvednutím, přemístěním a složením na vzdálenost do 50 m nebo s naložením na dopravní prostředek</t>
  </si>
  <si>
    <t>m2</t>
  </si>
  <si>
    <t>823-1</t>
  </si>
  <si>
    <t>RTS 19/ II</t>
  </si>
  <si>
    <t>Práce</t>
  </si>
  <si>
    <t>POL1_</t>
  </si>
  <si>
    <t>tl. do 10 cm s nařezáním, vyrýpnutím, zvednutím, přemístěním a složením na vzdálenost do 50 m nebo s naložením na dopravní prostředek,</t>
  </si>
  <si>
    <t>SPI</t>
  </si>
  <si>
    <t>dopadová plocha : 200,00</t>
  </si>
  <si>
    <t>VV</t>
  </si>
  <si>
    <t>pochozí plochy ohniště a altánu : 65,00</t>
  </si>
  <si>
    <t>122201101R00</t>
  </si>
  <si>
    <t>Odkopávky a  prokopávky nezapažené v hornině 3_x000D_
 do 100 m3</t>
  </si>
  <si>
    <t>m3</t>
  </si>
  <si>
    <t>800-1</t>
  </si>
  <si>
    <t>s přehozením výkopku na vzdálenost do 3 m nebo s naložením na dopravní prostředek,</t>
  </si>
  <si>
    <t>dopadová plocha : 200,00*0,20</t>
  </si>
  <si>
    <t>pochozí plochy ohniště a altánu : 65,00*(0,10+0,15+0,05)</t>
  </si>
  <si>
    <t>122201109R00</t>
  </si>
  <si>
    <t>Odkopávky a  prokopávky nezapažené v hornině 3_x000D_
 příplatek k cenám za lepivost horniny</t>
  </si>
  <si>
    <t>Odkaz na mn. položky pořadí 2 : 59,50000*0,5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</si>
  <si>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</si>
  <si>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</si>
  <si>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</si>
  <si>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drn : </t>
  </si>
  <si>
    <t>Odkaz na mn. položky pořadí 1 : 265,00000*0,1</t>
  </si>
  <si>
    <t xml:space="preserve">výkop : </t>
  </si>
  <si>
    <t>Odkaz na mn. položky pořadí 2 : 59,50000</t>
  </si>
  <si>
    <t>199000002R00</t>
  </si>
  <si>
    <t>Poplatky za skládku horniny 1- 4</t>
  </si>
  <si>
    <t>Odkaz na mn. položky pořadí 4 : 86,00000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</si>
  <si>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</si>
  <si>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</si>
  <si>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</si>
  <si>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dosev trávníku na místa narušená stavbou</t>
  </si>
  <si>
    <t>POP</t>
  </si>
  <si>
    <t>odhad 10% celkové plochy : 2150,00*0,10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</si>
  <si>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</si>
  <si>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</si>
  <si>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</si>
  <si>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Odkaz na mn. položky pořadí 6 : 215,00000</t>
  </si>
  <si>
    <t>183402111R00</t>
  </si>
  <si>
    <t>Rozrušení půdy na hloubku přes 5 do 15 cm v rovině nebo na svahu do 1:5</t>
  </si>
  <si>
    <t>Odkaz na mn. položky pořadí 7 : 215,00000</t>
  </si>
  <si>
    <t>183403114R00</t>
  </si>
  <si>
    <t>Obdělávání půdy kultivátorováním, v rovině nebo na svahu 1:5</t>
  </si>
  <si>
    <t>Odkaz na mn. položky pořadí 8 : 215,00000</t>
  </si>
  <si>
    <t>183403153R00</t>
  </si>
  <si>
    <t>Obdělávání půdy hrabáním, v rovině nebo na svahu 1:5</t>
  </si>
  <si>
    <t>Odkaz na mn. položky pořadí 9 : 215,00000</t>
  </si>
  <si>
    <t>183403161R00</t>
  </si>
  <si>
    <t>Obdělávání půdy válením, v rovině nebo na svahu 1:5</t>
  </si>
  <si>
    <t>Odkaz na mn. položky pořadí 10 : 215,00000</t>
  </si>
  <si>
    <t>185802113R00</t>
  </si>
  <si>
    <t>Hnojení umělým hnojivem naširoko, v rovině nebo na svahu do 1:5</t>
  </si>
  <si>
    <t>t</t>
  </si>
  <si>
    <t>půdy nebo trávníku s rozprostřením nebo s rozdělením hnojiva,</t>
  </si>
  <si>
    <t>215,00*0,02/1000</t>
  </si>
  <si>
    <t>185804312R00</t>
  </si>
  <si>
    <t xml:space="preserve">Zalití rostlin vodou plocha přes 20 m2,  </t>
  </si>
  <si>
    <t>20l/m2 : 215,00*0,02*8</t>
  </si>
  <si>
    <t>185851111R00</t>
  </si>
  <si>
    <t>Dovoz vody pro zálivku rostlin dovoz vody pro zálivku rostlin na vzdálenost do 6000 m</t>
  </si>
  <si>
    <t>Odkaz na mn. položky pořadí 13 : 34,40000</t>
  </si>
  <si>
    <t>180400020RA0</t>
  </si>
  <si>
    <t>Založení trávníku s dodáním osiva parkového, v rovině</t>
  </si>
  <si>
    <t>AP-HSV</t>
  </si>
  <si>
    <t>Agregovaná položka</t>
  </si>
  <si>
    <t>POL2_</t>
  </si>
  <si>
    <t>10364200R</t>
  </si>
  <si>
    <t>ornice pro pozemkové úpravy</t>
  </si>
  <si>
    <t>SPCM</t>
  </si>
  <si>
    <t>Specifikace</t>
  </si>
  <si>
    <t>POL3_</t>
  </si>
  <si>
    <t>Začátek provozního součtu</t>
  </si>
  <si>
    <t xml:space="preserve">  odhad 10% celkové plochy : 2150,00*0,10</t>
  </si>
  <si>
    <t>Konec provozního součtu</t>
  </si>
  <si>
    <t>5cm : 215,00*0,05</t>
  </si>
  <si>
    <t>25191158R</t>
  </si>
  <si>
    <t>hnojivo dusíkaté</t>
  </si>
  <si>
    <t>Kg</t>
  </si>
  <si>
    <t>215,00*0,022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</si>
  <si>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</si>
  <si>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</si>
  <si>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</si>
  <si>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564811111RT2</t>
  </si>
  <si>
    <t>822-1</t>
  </si>
  <si>
    <t>564851111RT2</t>
  </si>
  <si>
    <t>Podklad ze štěrkodrti s rozprostřením a zhutněním frakce 0-32 mm, tloušťka po zhutnění 150 mm</t>
  </si>
  <si>
    <t>631571004R00</t>
  </si>
  <si>
    <t>Násyp pod podlahy z kameniva z kameniva_x000D_
 ze štěrkopísku 0-32 tř. I</t>
  </si>
  <si>
    <t>801-1</t>
  </si>
  <si>
    <t>pod mazaniny a dlažby, popř. na plochých střechách, vodorovný nebo ve spádu, s udusáním a urovnáním povrchu,</t>
  </si>
  <si>
    <t>998231311R00</t>
  </si>
  <si>
    <t>Přesun hmot pro krajinářské a sadovnické úpravy přesun hmot pro sadovnické a krajinářské úpravy do 5000 m vodorovně, bez svislého přesunu</t>
  </si>
  <si>
    <t>Přesun hmot</t>
  </si>
  <si>
    <t>POL7_</t>
  </si>
  <si>
    <t>711191171R00</t>
  </si>
  <si>
    <t>Provedení izolace proti zemní vlhkosti ostatní vodorovné uložení, podkladní textilie, bez dodávky materiálu</t>
  </si>
  <si>
    <t>800-711</t>
  </si>
  <si>
    <t>zbudování povrchů tlumících pád - kačírek 300mm, - prané oblé oblázky fr 2/8, světlé barvy : 200,00</t>
  </si>
  <si>
    <t>67390503R</t>
  </si>
  <si>
    <t>geotextilie PP; funkce drenážní, separační, ochranná, filtrační; plošná hmotnost 300 g/m2; tl. při 20 kPa 2,80 mm; tl. při 2 kPa 4,20 mm</t>
  </si>
  <si>
    <t>Odkaz na mn. položky pořadí 23 : 200,00000*1,15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</si>
  <si>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</si>
  <si>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</si>
  <si>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</si>
  <si>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799-101</t>
  </si>
  <si>
    <t>Lanová dráha s jedním sloupem - dodávka</t>
  </si>
  <si>
    <t>kus</t>
  </si>
  <si>
    <t>Vlastní</t>
  </si>
  <si>
    <t>Indiv</t>
  </si>
  <si>
    <t>799-102</t>
  </si>
  <si>
    <t>Lanová dráha s jedním sloupem - montáž + doprava</t>
  </si>
  <si>
    <t>799-103</t>
  </si>
  <si>
    <t>Nástupiště k lanové dráze - dodávka</t>
  </si>
  <si>
    <t>799-104</t>
  </si>
  <si>
    <t>Nástupiště k lanové dráze - montáž + doprava</t>
  </si>
  <si>
    <t>799-105</t>
  </si>
  <si>
    <t>Šplhací sesetava - dodávka</t>
  </si>
  <si>
    <t>799-106</t>
  </si>
  <si>
    <t>Šplhací sesetava - montáž + doprava</t>
  </si>
  <si>
    <t>799-107</t>
  </si>
  <si>
    <t>Kolotoč se zesílenou plošinou - dodávka</t>
  </si>
  <si>
    <t>799-108</t>
  </si>
  <si>
    <t>Kolotoč se zesílenou plošinou - montáž + doprava</t>
  </si>
  <si>
    <t>799-109</t>
  </si>
  <si>
    <t>Houpadlo Čtyřlístek - dodávka</t>
  </si>
  <si>
    <t>799-110</t>
  </si>
  <si>
    <t>Houpadlo Čtyřlístek - montáž + doprava</t>
  </si>
  <si>
    <t>799-111</t>
  </si>
  <si>
    <t>Trojhrazda - dodávka</t>
  </si>
  <si>
    <t>799-112</t>
  </si>
  <si>
    <t>Trojhrazda - montáž + doprava</t>
  </si>
  <si>
    <t>799-113</t>
  </si>
  <si>
    <t>Houpačka Hnízdo - dodávka</t>
  </si>
  <si>
    <t>799-114</t>
  </si>
  <si>
    <t>Houpačka Hnízdo - montáž + doprava</t>
  </si>
  <si>
    <t>799-115</t>
  </si>
  <si>
    <t>Dvojhoupačka  - dodávka</t>
  </si>
  <si>
    <t>799-116</t>
  </si>
  <si>
    <t>Dvojhoupačka  - montáž + doprava</t>
  </si>
  <si>
    <t>799-201</t>
  </si>
  <si>
    <t>Parkový set - ocel + recyklovaný plast, délka 1500 mm, vč. dopravy</t>
  </si>
  <si>
    <t>799-202</t>
  </si>
  <si>
    <t>Montáž parkového setu - betonování - á 4 patky</t>
  </si>
  <si>
    <t>799-203</t>
  </si>
  <si>
    <t>Parková lavička - ocel + recyklovaný plast, délka 1500 mm, vč. dopravy</t>
  </si>
  <si>
    <t>799-204</t>
  </si>
  <si>
    <t>Montáž lavičky - betonování - á 4 patky</t>
  </si>
  <si>
    <t>799-205</t>
  </si>
  <si>
    <t>Šestihranná lavička vč. dopravy</t>
  </si>
  <si>
    <t>799-206</t>
  </si>
  <si>
    <t>Montáž šestihranné lavičky - zabetonování - á 6 patek</t>
  </si>
  <si>
    <t>799-207</t>
  </si>
  <si>
    <t>Šestiboký altán D=4,50 m, 4x lavice se zástěnou, střecha-asf. Šindel</t>
  </si>
  <si>
    <t>799-208</t>
  </si>
  <si>
    <t>Montážní práce - výkopové práce pro základové patky celkem</t>
  </si>
  <si>
    <t>kompl</t>
  </si>
  <si>
    <t>799-209</t>
  </si>
  <si>
    <t>Montážní práce - betonování základových patek celkem</t>
  </si>
  <si>
    <t>799-210</t>
  </si>
  <si>
    <t>Mntážní práce - odborná montáž výrobků celkem</t>
  </si>
  <si>
    <t>799-211</t>
  </si>
  <si>
    <t>Doprava zboží, pracovníků, techniky</t>
  </si>
  <si>
    <t>799-212</t>
  </si>
  <si>
    <t>Žulové bloky pro ohniště (rozměr cca 350 x 350 x 1200 mm) - dodání</t>
  </si>
  <si>
    <t>799-213</t>
  </si>
  <si>
    <t>Žulové kameny pro ohniště  - ohraničení ohniště - dodání</t>
  </si>
  <si>
    <t>799-214</t>
  </si>
  <si>
    <t>Doprava a instalace - žulových kamenů</t>
  </si>
  <si>
    <t>799-301</t>
  </si>
  <si>
    <t>Stržení drnu a odkopávky 20-25cm v požadovaném tvaru - přerovnání a úprava pláně</t>
  </si>
  <si>
    <t>799-302</t>
  </si>
  <si>
    <t>Nakládka drnu a výkopku na kontejner + odvoz vč.skládkovného - koef.1,3</t>
  </si>
  <si>
    <t>799-303</t>
  </si>
  <si>
    <t>Štěrková podkladní vrstva pod umělý povrch - 21cm - vč. rovnání a hutnění</t>
  </si>
  <si>
    <t xml:space="preserve"> (180mm štěrkodrť 0-32mm + 30mm štěrkodrť 0-4mm) - do 100m2</t>
  </si>
  <si>
    <t>799-304</t>
  </si>
  <si>
    <t>Hrubé terénní úpravy kolem obrubníků, uhrabání a osetí travním semenem</t>
  </si>
  <si>
    <t>799-305</t>
  </si>
  <si>
    <t>Bezpečný polyuretanový povrch SmartSoft EPDM 35mm (25mm SBR + 10mm EPDM)- HIC 1,6m  v dané barevnost</t>
  </si>
  <si>
    <t>799-306</t>
  </si>
  <si>
    <t>Skákací trampolína, velikost rámu: 200 x 200 cm</t>
  </si>
  <si>
    <t>Skákací trampolína, velikost rámu: 200 x 200 cm a</t>
  </si>
  <si>
    <t>výška 30 cm, skákací matrace o velikosti 156 x 156</t>
  </si>
  <si>
    <t>cm vyztužená ocelovým lankem zapracovaným do jednotlivých</t>
  </si>
  <si>
    <t>pásů, 52 ocelových pružin žárově zinkovaných</t>
  </si>
  <si>
    <t>799-307</t>
  </si>
  <si>
    <t>Příprava základu 200x200x65cm (součásně při stavbě hřiště) pro osazení trampolíny vč. výkopu jámy</t>
  </si>
  <si>
    <t xml:space="preserve"> likvidace zeminy, betonáže základových pasů a osazení + hrubá úprava terénu kolem trampolíny</t>
  </si>
  <si>
    <t>799-308</t>
  </si>
  <si>
    <t>Doprava a režie spodní stavba</t>
  </si>
  <si>
    <t>799-309</t>
  </si>
  <si>
    <t>Doprava a režie umělý povrch</t>
  </si>
  <si>
    <t>005111020R</t>
  </si>
  <si>
    <t>Vytyčení stavby</t>
  </si>
  <si>
    <t>Soubor</t>
  </si>
  <si>
    <t>VRN</t>
  </si>
  <si>
    <t>POL99_2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</si>
  <si>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</si>
  <si>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</si>
  <si>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</si>
  <si>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</si>
  <si>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</si>
  <si>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</si>
  <si>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005231010R</t>
  </si>
  <si>
    <t>Revize</t>
  </si>
  <si>
    <t>POL99_8</t>
  </si>
  <si>
    <t>005241020R</t>
  </si>
  <si>
    <t xml:space="preserve">Geodetické zaměření skutečného provedení  </t>
  </si>
  <si>
    <t>SUM</t>
  </si>
  <si>
    <t>END</t>
  </si>
  <si>
    <t>Podklad ze štěrkodrti s rozprostřením a zhutněním frakce 0-8 mm, tloušťka po zhutnění 50 mm</t>
  </si>
  <si>
    <t>zbudování povrchů tlumících pád - kačírek 300mm, - prané oblé oblázky fr 4/8, světlé barvy : 200,00*0,30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</si>
</sst>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/>
    <xf numFmtId="49" fontId="8" fillId="0" borderId="0" xfId="0" applyNumberFormat="1" applyFont="1" applyAlignment="1">
      <alignment horizontal="left" vertical="center"/>
    </xf>
    <xf numFmtId="0" fontId="0" fillId="0" borderId="0" xfId="0" applyAlignment="1"/>
    <xf numFmtId="49" fontId="0" fillId="0" borderId="6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8" xfId="0" applyFont="1" applyBorder="1" applyAlignment="1">
      <alignment horizontal="left" vertical="top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password="88A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0.855468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8" t="s">
        <v>41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 x14ac:dyDescent="0.2">
      <c r="A2" s="2"/>
      <c r="B2" s="73" t="s">
        <v>22</v>
      </c>
      <c r="C2" s="74"/>
      <c r="D2" s="75" t="s">
        <v>49</v>
      </c>
      <c r="E2" s="244" t="s">
        <v>44</v>
      </c>
      <c r="F2" s="245"/>
      <c r="G2" s="245"/>
      <c r="H2" s="245"/>
      <c r="I2" s="245"/>
      <c r="J2" s="246"/>
      <c r="O2" s="1"/>
    </row>
    <row r="3" spans="1:15" ht="27" customHeight="1" x14ac:dyDescent="0.2">
      <c r="A3" s="2"/>
      <c r="B3" s="76" t="s">
        <v>46</v>
      </c>
      <c r="C3" s="74"/>
      <c r="D3" s="77" t="s">
        <v>45</v>
      </c>
      <c r="E3" s="247" t="s">
        <v>44</v>
      </c>
      <c r="F3" s="248"/>
      <c r="G3" s="248"/>
      <c r="H3" s="248"/>
      <c r="I3" s="248"/>
      <c r="J3" s="249"/>
    </row>
    <row r="4" spans="1:15" ht="23.25" customHeight="1" x14ac:dyDescent="0.2">
      <c r="A4" s="71">
        <v>3818</v>
      </c>
      <c r="B4" s="78" t="s">
        <v>47</v>
      </c>
      <c r="C4" s="79"/>
      <c r="D4" s="80" t="s">
        <v>43</v>
      </c>
      <c r="E4" s="227" t="s">
        <v>44</v>
      </c>
      <c r="F4" s="228"/>
      <c r="G4" s="228"/>
      <c r="H4" s="228"/>
      <c r="I4" s="228"/>
      <c r="J4" s="229"/>
    </row>
    <row r="5" spans="1:15" ht="16.5" customHeight="1" x14ac:dyDescent="0.2">
      <c r="A5" s="2"/>
      <c r="B5" s="31" t="s">
        <v>42</v>
      </c>
      <c r="D5" s="232" t="s">
        <v>50</v>
      </c>
      <c r="E5" s="233"/>
      <c r="F5" s="233"/>
      <c r="G5" s="233"/>
      <c r="H5" s="18" t="s">
        <v>40</v>
      </c>
      <c r="I5" s="81" t="s">
        <v>54</v>
      </c>
      <c r="J5" s="8"/>
    </row>
    <row r="6" spans="1:15" ht="15.75" customHeight="1" x14ac:dyDescent="0.2">
      <c r="A6" s="2"/>
      <c r="B6" s="28"/>
      <c r="C6" s="53"/>
      <c r="D6" s="234" t="s">
        <v>51</v>
      </c>
      <c r="E6" s="235"/>
      <c r="F6" s="235"/>
      <c r="G6" s="235"/>
      <c r="H6" s="18" t="s">
        <v>34</v>
      </c>
      <c r="I6" s="81" t="s">
        <v>55</v>
      </c>
      <c r="J6" s="8"/>
    </row>
    <row r="7" spans="1:15" ht="15.75" customHeight="1" x14ac:dyDescent="0.2">
      <c r="A7" s="2"/>
      <c r="B7" s="29"/>
      <c r="C7" s="54"/>
      <c r="D7" s="72" t="s">
        <v>53</v>
      </c>
      <c r="E7" s="236" t="s">
        <v>52</v>
      </c>
      <c r="F7" s="237"/>
      <c r="G7" s="237"/>
      <c r="H7" s="24"/>
      <c r="I7" s="23"/>
      <c r="J7" s="34"/>
    </row>
    <row r="8" spans="1:15" ht="15.75" customHeight="1" x14ac:dyDescent="0.2">
      <c r="A8" s="2"/>
      <c r="B8" s="31" t="s">
        <v>20</v>
      </c>
      <c r="D8" s="198" t="s">
        <v>56</v>
      </c>
      <c r="E8" s="199"/>
      <c r="H8" s="18" t="s">
        <v>40</v>
      </c>
      <c r="I8" s="81" t="s">
        <v>60</v>
      </c>
      <c r="J8" s="8"/>
    </row>
    <row r="9" spans="1:15" ht="15.75" customHeight="1" x14ac:dyDescent="0.2">
      <c r="A9" s="2"/>
      <c r="B9" s="2"/>
      <c r="D9" s="200" t="s">
        <v>57</v>
      </c>
      <c r="E9" s="201"/>
      <c r="H9" s="18" t="s">
        <v>34</v>
      </c>
      <c r="I9" s="22"/>
      <c r="J9" s="8"/>
    </row>
    <row r="10" spans="1:15" ht="15.75" customHeight="1" x14ac:dyDescent="0.2">
      <c r="A10" s="2"/>
      <c r="B10" s="35"/>
      <c r="C10" s="54"/>
      <c r="D10" s="72" t="s">
        <v>59</v>
      </c>
      <c r="E10" s="202" t="s">
        <v>58</v>
      </c>
      <c r="F10" s="203"/>
      <c r="G10" s="14"/>
      <c r="H10" s="14"/>
      <c r="I10" s="36"/>
      <c r="J10" s="34"/>
    </row>
    <row r="11" spans="1:15" ht="19.5" customHeight="1" x14ac:dyDescent="0.2">
      <c r="A11" s="2"/>
      <c r="B11" s="31" t="s">
        <v>19</v>
      </c>
      <c r="D11" s="251"/>
      <c r="E11" s="251"/>
      <c r="F11" s="251"/>
      <c r="G11" s="251"/>
      <c r="H11" s="18" t="s">
        <v>40</v>
      </c>
      <c r="I11" s="83"/>
      <c r="J11" s="8"/>
    </row>
    <row r="12" spans="1:15" ht="15.75" customHeight="1" x14ac:dyDescent="0.2">
      <c r="A12" s="2"/>
      <c r="B12" s="28"/>
      <c r="C12" s="53"/>
      <c r="D12" s="226"/>
      <c r="E12" s="226"/>
      <c r="F12" s="226"/>
      <c r="G12" s="226"/>
      <c r="H12" s="18" t="s">
        <v>34</v>
      </c>
      <c r="I12" s="83"/>
      <c r="J12" s="8"/>
    </row>
    <row r="13" spans="1:15" ht="15.75" customHeight="1" x14ac:dyDescent="0.2">
      <c r="A13" s="2"/>
      <c r="B13" s="29"/>
      <c r="C13" s="54"/>
      <c r="D13" s="82"/>
      <c r="E13" s="230"/>
      <c r="F13" s="231"/>
      <c r="G13" s="231"/>
      <c r="H13" s="19"/>
      <c r="I13" s="23"/>
      <c r="J13" s="34"/>
    </row>
    <row r="14" spans="1:15" ht="17.25" customHeight="1" x14ac:dyDescent="0.2">
      <c r="A14" s="2"/>
      <c r="B14" s="43" t="s">
        <v>21</v>
      </c>
      <c r="C14" s="55"/>
      <c r="D14" s="204" t="s">
        <v>48</v>
      </c>
      <c r="E14" s="19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6"/>
      <c r="D15" s="52"/>
      <c r="E15" s="250"/>
      <c r="F15" s="250"/>
      <c r="G15" s="252"/>
      <c r="H15" s="252"/>
      <c r="I15" s="252" t="s">
        <v>29</v>
      </c>
      <c r="J15" s="253"/>
    </row>
    <row r="16" spans="1:15" ht="23.25" customHeight="1" x14ac:dyDescent="0.2">
      <c r="A16" s="136" t="s">
        <v>24</v>
      </c>
      <c r="B16" s="38" t="s">
        <v>24</v>
      </c>
      <c r="C16" s="57"/>
      <c r="D16" s="58"/>
      <c r="E16" s="215"/>
      <c r="F16" s="216"/>
      <c r="G16" s="215"/>
      <c r="H16" s="216"/>
      <c r="I16" s="215">
        <f>SUMIF(F50:F61,A16,I50:I61)+SUMIF(F50:F61,"PSU",I50:I61)</f>
        <v>0</v>
      </c>
      <c r="J16" s="217"/>
    </row>
    <row r="17" spans="1:10" ht="23.25" customHeight="1" x14ac:dyDescent="0.2">
      <c r="A17" s="136" t="s">
        <v>25</v>
      </c>
      <c r="B17" s="38" t="s">
        <v>25</v>
      </c>
      <c r="C17" s="57"/>
      <c r="D17" s="58"/>
      <c r="E17" s="215"/>
      <c r="F17" s="216"/>
      <c r="G17" s="215"/>
      <c r="H17" s="216"/>
      <c r="I17" s="215">
        <f>SUMIF(F50:F61,A17,I50:I61)</f>
        <v>0</v>
      </c>
      <c r="J17" s="217"/>
    </row>
    <row r="18" spans="1:10" ht="23.25" customHeight="1" x14ac:dyDescent="0.2">
      <c r="A18" s="136" t="s">
        <v>26</v>
      </c>
      <c r="B18" s="38" t="s">
        <v>26</v>
      </c>
      <c r="C18" s="57"/>
      <c r="D18" s="58"/>
      <c r="E18" s="215"/>
      <c r="F18" s="216"/>
      <c r="G18" s="215"/>
      <c r="H18" s="216"/>
      <c r="I18" s="215">
        <f>SUMIF(F50:F61,A18,I50:I61)</f>
        <v>0</v>
      </c>
      <c r="J18" s="217"/>
    </row>
    <row r="19" spans="1:10" ht="23.25" customHeight="1" x14ac:dyDescent="0.2">
      <c r="A19" s="136" t="s">
        <v>87</v>
      </c>
      <c r="B19" s="38" t="s">
        <v>27</v>
      </c>
      <c r="C19" s="57"/>
      <c r="D19" s="58"/>
      <c r="E19" s="215"/>
      <c r="F19" s="216"/>
      <c r="G19" s="215"/>
      <c r="H19" s="216"/>
      <c r="I19" s="215">
        <f>SUMIF(F50:F61,A19,I50:I61)</f>
        <v>0</v>
      </c>
      <c r="J19" s="217"/>
    </row>
    <row r="20" spans="1:10" ht="23.25" customHeight="1" x14ac:dyDescent="0.2">
      <c r="A20" s="136" t="s">
        <v>88</v>
      </c>
      <c r="B20" s="38" t="s">
        <v>28</v>
      </c>
      <c r="C20" s="57"/>
      <c r="D20" s="58"/>
      <c r="E20" s="215"/>
      <c r="F20" s="216"/>
      <c r="G20" s="215"/>
      <c r="H20" s="216"/>
      <c r="I20" s="215">
        <f>SUMIF(F50:F61,A20,I50:I61)</f>
        <v>0</v>
      </c>
      <c r="J20" s="217"/>
    </row>
    <row r="21" spans="1:10" ht="23.25" customHeight="1" x14ac:dyDescent="0.2">
      <c r="A21" s="2"/>
      <c r="B21" s="48" t="s">
        <v>29</v>
      </c>
      <c r="C21" s="59"/>
      <c r="D21" s="60"/>
      <c r="E21" s="218"/>
      <c r="F21" s="254"/>
      <c r="G21" s="218"/>
      <c r="H21" s="254"/>
      <c r="I21" s="218">
        <f>SUM(I16:J20)</f>
        <v>0</v>
      </c>
      <c r="J21" s="219"/>
    </row>
    <row r="22" spans="1:10" ht="33" customHeight="1" x14ac:dyDescent="0.2">
      <c r="A22" s="2"/>
      <c r="B22" s="42" t="s">
        <v>33</v>
      </c>
      <c r="C22" s="57"/>
      <c r="D22" s="58"/>
      <c r="E22" s="61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7"/>
      <c r="D23" s="58"/>
      <c r="E23" s="62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7"/>
      <c r="D24" s="58"/>
      <c r="E24" s="62">
        <f>SazbaDPH1</f>
        <v>15</v>
      </c>
      <c r="F24" s="39" t="s">
        <v>0</v>
      </c>
      <c r="G24" s="211">
        <f>A23</f>
        <v>0</v>
      </c>
      <c r="H24" s="212"/>
      <c r="I24" s="21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7"/>
      <c r="D25" s="58"/>
      <c r="E25" s="62">
        <v>21</v>
      </c>
      <c r="F25" s="39" t="s">
        <v>0</v>
      </c>
      <c r="G25" s="213">
        <f>ZakladDPHZaklVypocet</f>
        <v>0</v>
      </c>
      <c r="H25" s="214"/>
      <c r="I25" s="21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3"/>
      <c r="D26" s="52"/>
      <c r="E26" s="64">
        <f>SazbaDPH2</f>
        <v>21</v>
      </c>
      <c r="F26" s="30" t="s">
        <v>0</v>
      </c>
      <c r="G26" s="241">
        <f>A25</f>
        <v>0</v>
      </c>
      <c r="H26" s="242"/>
      <c r="I26" s="24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5"/>
      <c r="D27" s="66"/>
      <c r="E27" s="65"/>
      <c r="F27" s="16"/>
      <c r="G27" s="243">
        <f>CenaCelkem-(ZakladDPHSni+DPHSni+ZakladDPHZakl+DPHZakl)</f>
        <v>0</v>
      </c>
      <c r="H27" s="243"/>
      <c r="I27" s="243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23</v>
      </c>
      <c r="C28" s="111"/>
      <c r="D28" s="111"/>
      <c r="E28" s="112"/>
      <c r="F28" s="113"/>
      <c r="G28" s="221">
        <f>ZakladDPHSniVypocet+ZakladDPHZaklVypocet</f>
        <v>0</v>
      </c>
      <c r="H28" s="221"/>
      <c r="I28" s="221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35</v>
      </c>
      <c r="C29" s="115"/>
      <c r="D29" s="115"/>
      <c r="E29" s="115"/>
      <c r="F29" s="116"/>
      <c r="G29" s="220">
        <f>A27</f>
        <v>0</v>
      </c>
      <c r="H29" s="220"/>
      <c r="I29" s="220"/>
      <c r="J29" s="117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7" t="s">
        <v>11</v>
      </c>
      <c r="D32" s="68"/>
      <c r="E32" s="68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69"/>
      <c r="D34" s="222"/>
      <c r="E34" s="223"/>
      <c r="G34" s="224"/>
      <c r="H34" s="225"/>
      <c r="I34" s="225"/>
      <c r="J34" s="25"/>
    </row>
    <row r="35" spans="1:10" ht="12.75" customHeight="1" x14ac:dyDescent="0.2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25">
      <c r="A36" s="11"/>
      <c r="B36" s="11"/>
      <c r="C36" s="70"/>
      <c r="D36" s="70"/>
      <c r="E36" s="70"/>
      <c r="F36" s="12"/>
      <c r="G36" s="12"/>
      <c r="H36" s="12"/>
      <c r="I36" s="12"/>
      <c r="J36" s="13"/>
    </row>
    <row r="37" spans="1:10" ht="27" hidden="1" customHeight="1" x14ac:dyDescent="0.2">
      <c r="B37" s="87" t="s">
        <v>16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37</v>
      </c>
      <c r="B38" s="91" t="s">
        <v>17</v>
      </c>
      <c r="C38" s="92" t="s">
        <v>5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18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61</v>
      </c>
      <c r="C39" s="205"/>
      <c r="D39" s="205"/>
      <c r="E39" s="205"/>
      <c r="F39" s="97">
        <f>'SO 01 01 Pol'!AE139</f>
        <v>0</v>
      </c>
      <c r="G39" s="98">
        <f>'SO 01 01 Pol'!AF139</f>
        <v>0</v>
      </c>
      <c r="H39" s="99">
        <f>(F39*SazbaDPH1/100)+(G39*SazbaDPH2/100)</f>
        <v>0</v>
      </c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6">
        <v>2</v>
      </c>
      <c r="B40" s="101"/>
      <c r="C40" s="206" t="s">
        <v>62</v>
      </c>
      <c r="D40" s="206"/>
      <c r="E40" s="206"/>
      <c r="F40" s="102"/>
      <c r="G40" s="103"/>
      <c r="H40" s="103">
        <f>(F40*SazbaDPH1/100)+(G40*SazbaDPH2/100)</f>
        <v>0</v>
      </c>
      <c r="I40" s="103">
        <f>F40+G40+H40</f>
        <v>0</v>
      </c>
      <c r="J40" s="104" t="str">
        <f>IF(CenaCelkemVypocet=0,"",I40/CenaCelkemVypocet*100)</f>
        <v/>
      </c>
    </row>
    <row r="41" spans="1:10" ht="25.5" hidden="1" customHeight="1" x14ac:dyDescent="0.2">
      <c r="A41" s="86">
        <v>2</v>
      </c>
      <c r="B41" s="101" t="s">
        <v>45</v>
      </c>
      <c r="C41" s="206" t="s">
        <v>44</v>
      </c>
      <c r="D41" s="206"/>
      <c r="E41" s="206"/>
      <c r="F41" s="102">
        <f>'SO 01 01 Pol'!AE139</f>
        <v>0</v>
      </c>
      <c r="G41" s="103">
        <f>'SO 01 01 Pol'!AF139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86">
        <v>3</v>
      </c>
      <c r="B42" s="105" t="s">
        <v>43</v>
      </c>
      <c r="C42" s="205" t="s">
        <v>44</v>
      </c>
      <c r="D42" s="205"/>
      <c r="E42" s="205"/>
      <c r="F42" s="106">
        <f>'SO 01 01 Pol'!AE139</f>
        <v>0</v>
      </c>
      <c r="G42" s="99">
        <f>'SO 01 01 Pol'!AF139</f>
        <v>0</v>
      </c>
      <c r="H42" s="99">
        <f>(F42*SazbaDPH1/100)+(G42*SazbaDPH2/100)</f>
        <v>0</v>
      </c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6"/>
      <c r="B43" s="207" t="s">
        <v>63</v>
      </c>
      <c r="C43" s="208"/>
      <c r="D43" s="208"/>
      <c r="E43" s="209"/>
      <c r="F43" s="107">
        <f>SUMIF(A39:A42,"=1",F39:F42)</f>
        <v>0</v>
      </c>
      <c r="G43" s="108">
        <f>SUMIF(A39:A42,"=1",G39:G42)</f>
        <v>0</v>
      </c>
      <c r="H43" s="108">
        <f>SUMIF(A39:A42,"=1",H39:H42)</f>
        <v>0</v>
      </c>
      <c r="I43" s="108">
        <f>SUMIF(A39:A42,"=1",I39:I42)</f>
        <v>0</v>
      </c>
      <c r="J43" s="109">
        <f>SUMIF(A39:A42,"=1",J39:J42)</f>
        <v>0</v>
      </c>
    </row>
    <row r="47" spans="1:10" ht="15.75" x14ac:dyDescent="0.25">
      <c r="B47" s="118" t="s">
        <v>65</v>
      </c>
    </row>
    <row r="49" spans="1:10" ht="25.5" customHeight="1" x14ac:dyDescent="0.2">
      <c r="A49" s="120"/>
      <c r="B49" s="123" t="s">
        <v>17</v>
      </c>
      <c r="C49" s="123" t="s">
        <v>5</v>
      </c>
      <c r="D49" s="124"/>
      <c r="E49" s="124"/>
      <c r="F49" s="125" t="s">
        <v>66</v>
      </c>
      <c r="G49" s="125"/>
      <c r="H49" s="125"/>
      <c r="I49" s="125" t="s">
        <v>29</v>
      </c>
      <c r="J49" s="125" t="s">
        <v>0</v>
      </c>
    </row>
    <row r="50" spans="1:10" ht="36.75" customHeight="1" x14ac:dyDescent="0.2">
      <c r="A50" s="121"/>
      <c r="B50" s="126" t="s">
        <v>67</v>
      </c>
      <c r="C50" s="196" t="s">
        <v>68</v>
      </c>
      <c r="D50" s="197"/>
      <c r="E50" s="197"/>
      <c r="F50" s="132" t="s">
        <v>24</v>
      </c>
      <c r="G50" s="133"/>
      <c r="H50" s="133"/>
      <c r="I50" s="133">
        <f>'SO 01 01 Pol'!G8</f>
        <v>0</v>
      </c>
      <c r="J50" s="130" t="str">
        <f>IF(I62=0,"",I50/I62*100)</f>
        <v/>
      </c>
    </row>
    <row r="51" spans="1:10" ht="36.75" customHeight="1" x14ac:dyDescent="0.2">
      <c r="A51" s="121"/>
      <c r="B51" s="126" t="s">
        <v>69</v>
      </c>
      <c r="C51" s="196" t="s">
        <v>70</v>
      </c>
      <c r="D51" s="197"/>
      <c r="E51" s="197"/>
      <c r="F51" s="132" t="s">
        <v>24</v>
      </c>
      <c r="G51" s="133"/>
      <c r="H51" s="133"/>
      <c r="I51" s="133">
        <f>'SO 01 01 Pol'!G28</f>
        <v>0</v>
      </c>
      <c r="J51" s="130" t="str">
        <f>IF(I62=0,"",I51/I62*100)</f>
        <v/>
      </c>
    </row>
    <row r="52" spans="1:10" ht="36.75" customHeight="1" x14ac:dyDescent="0.2">
      <c r="A52" s="121"/>
      <c r="B52" s="126" t="s">
        <v>71</v>
      </c>
      <c r="C52" s="196" t="s">
        <v>72</v>
      </c>
      <c r="D52" s="197"/>
      <c r="E52" s="197"/>
      <c r="F52" s="132" t="s">
        <v>24</v>
      </c>
      <c r="G52" s="133"/>
      <c r="H52" s="133"/>
      <c r="I52" s="133">
        <f>'SO 01 01 Pol'!G60</f>
        <v>0</v>
      </c>
      <c r="J52" s="130" t="str">
        <f>IF(I62=0,"",I52/I62*100)</f>
        <v/>
      </c>
    </row>
    <row r="53" spans="1:10" ht="36.75" customHeight="1" x14ac:dyDescent="0.2">
      <c r="A53" s="121"/>
      <c r="B53" s="126" t="s">
        <v>73</v>
      </c>
      <c r="C53" s="196" t="s">
        <v>74</v>
      </c>
      <c r="D53" s="197"/>
      <c r="E53" s="197"/>
      <c r="F53" s="132" t="s">
        <v>24</v>
      </c>
      <c r="G53" s="133"/>
      <c r="H53" s="133"/>
      <c r="I53" s="133">
        <f>'SO 01 01 Pol'!G64</f>
        <v>0</v>
      </c>
      <c r="J53" s="130" t="str">
        <f>IF(I62=0,"",I53/I62*100)</f>
        <v/>
      </c>
    </row>
    <row r="54" spans="1:10" ht="36.75" customHeight="1" x14ac:dyDescent="0.2">
      <c r="A54" s="121"/>
      <c r="B54" s="126" t="s">
        <v>75</v>
      </c>
      <c r="C54" s="196" t="s">
        <v>76</v>
      </c>
      <c r="D54" s="197"/>
      <c r="E54" s="197"/>
      <c r="F54" s="132" t="s">
        <v>24</v>
      </c>
      <c r="G54" s="133"/>
      <c r="H54" s="133"/>
      <c r="I54" s="133">
        <f>'SO 01 01 Pol'!G69</f>
        <v>0</v>
      </c>
      <c r="J54" s="130" t="str">
        <f>IF(I62=0,"",I54/I62*100)</f>
        <v/>
      </c>
    </row>
    <row r="55" spans="1:10" ht="36.75" customHeight="1" x14ac:dyDescent="0.2">
      <c r="A55" s="121"/>
      <c r="B55" s="126" t="s">
        <v>77</v>
      </c>
      <c r="C55" s="196" t="s">
        <v>78</v>
      </c>
      <c r="D55" s="197"/>
      <c r="E55" s="197"/>
      <c r="F55" s="132" t="s">
        <v>24</v>
      </c>
      <c r="G55" s="133"/>
      <c r="H55" s="133"/>
      <c r="I55" s="133">
        <f>'SO 01 01 Pol'!G73</f>
        <v>0</v>
      </c>
      <c r="J55" s="130" t="str">
        <f>IF(I62=0,"",I55/I62*100)</f>
        <v/>
      </c>
    </row>
    <row r="56" spans="1:10" ht="36.75" customHeight="1" x14ac:dyDescent="0.2">
      <c r="A56" s="121"/>
      <c r="B56" s="126" t="s">
        <v>79</v>
      </c>
      <c r="C56" s="196" t="s">
        <v>80</v>
      </c>
      <c r="D56" s="197"/>
      <c r="E56" s="197"/>
      <c r="F56" s="132" t="s">
        <v>25</v>
      </c>
      <c r="G56" s="133"/>
      <c r="H56" s="133"/>
      <c r="I56" s="133">
        <f>'SO 01 01 Pol'!G75</f>
        <v>0</v>
      </c>
      <c r="J56" s="130" t="str">
        <f>IF(I62=0,"",I56/I62*100)</f>
        <v/>
      </c>
    </row>
    <row r="57" spans="1:10" ht="36.75" customHeight="1" x14ac:dyDescent="0.2">
      <c r="A57" s="121"/>
      <c r="B57" s="126" t="s">
        <v>81</v>
      </c>
      <c r="C57" s="196" t="s">
        <v>82</v>
      </c>
      <c r="D57" s="197"/>
      <c r="E57" s="197"/>
      <c r="F57" s="132" t="s">
        <v>25</v>
      </c>
      <c r="G57" s="133"/>
      <c r="H57" s="133"/>
      <c r="I57" s="133">
        <f>'SO 01 01 Pol'!G82</f>
        <v>0</v>
      </c>
      <c r="J57" s="130" t="str">
        <f>IF(I62=0,"",I57/I62*100)</f>
        <v/>
      </c>
    </row>
    <row r="58" spans="1:10" ht="36.75" customHeight="1" x14ac:dyDescent="0.2">
      <c r="A58" s="121"/>
      <c r="B58" s="126" t="s">
        <v>83</v>
      </c>
      <c r="C58" s="196" t="s">
        <v>84</v>
      </c>
      <c r="D58" s="197"/>
      <c r="E58" s="197"/>
      <c r="F58" s="132" t="s">
        <v>25</v>
      </c>
      <c r="G58" s="133"/>
      <c r="H58" s="133"/>
      <c r="I58" s="133">
        <f>'SO 01 01 Pol'!G99</f>
        <v>0</v>
      </c>
      <c r="J58" s="130" t="str">
        <f>IF(I62=0,"",I58/I62*100)</f>
        <v/>
      </c>
    </row>
    <row r="59" spans="1:10" ht="36.75" customHeight="1" x14ac:dyDescent="0.2">
      <c r="A59" s="121"/>
      <c r="B59" s="126" t="s">
        <v>85</v>
      </c>
      <c r="C59" s="196" t="s">
        <v>86</v>
      </c>
      <c r="D59" s="197"/>
      <c r="E59" s="197"/>
      <c r="F59" s="132" t="s">
        <v>25</v>
      </c>
      <c r="G59" s="133"/>
      <c r="H59" s="133"/>
      <c r="I59" s="133">
        <f>'SO 01 01 Pol'!G114</f>
        <v>0</v>
      </c>
      <c r="J59" s="130" t="str">
        <f>IF(I62=0,"",I59/I62*100)</f>
        <v/>
      </c>
    </row>
    <row r="60" spans="1:10" ht="36.75" customHeight="1" x14ac:dyDescent="0.2">
      <c r="A60" s="121"/>
      <c r="B60" s="126" t="s">
        <v>87</v>
      </c>
      <c r="C60" s="196" t="s">
        <v>27</v>
      </c>
      <c r="D60" s="197"/>
      <c r="E60" s="197"/>
      <c r="F60" s="132" t="s">
        <v>87</v>
      </c>
      <c r="G60" s="133"/>
      <c r="H60" s="133"/>
      <c r="I60" s="133">
        <f>'SO 01 01 Pol'!G130</f>
        <v>0</v>
      </c>
      <c r="J60" s="130" t="str">
        <f>IF(I62=0,"",I60/I62*100)</f>
        <v/>
      </c>
    </row>
    <row r="61" spans="1:10" ht="36.75" customHeight="1" x14ac:dyDescent="0.2">
      <c r="A61" s="121"/>
      <c r="B61" s="126" t="s">
        <v>88</v>
      </c>
      <c r="C61" s="196" t="s">
        <v>28</v>
      </c>
      <c r="D61" s="197"/>
      <c r="E61" s="197"/>
      <c r="F61" s="132" t="s">
        <v>88</v>
      </c>
      <c r="G61" s="133"/>
      <c r="H61" s="133"/>
      <c r="I61" s="133">
        <f>'SO 01 01 Pol'!G135</f>
        <v>0</v>
      </c>
      <c r="J61" s="130" t="str">
        <f>IF(I62=0,"",I61/I62*100)</f>
        <v/>
      </c>
    </row>
    <row r="62" spans="1:10" ht="25.5" customHeight="1" x14ac:dyDescent="0.2">
      <c r="A62" s="122"/>
      <c r="B62" s="127" t="s">
        <v>1</v>
      </c>
      <c r="C62" s="128"/>
      <c r="D62" s="129"/>
      <c r="E62" s="129"/>
      <c r="F62" s="134"/>
      <c r="G62" s="135"/>
      <c r="H62" s="135"/>
      <c r="I62" s="135">
        <f>SUM(I50:I61)</f>
        <v>0</v>
      </c>
      <c r="J62" s="131">
        <f>SUM(J50:J61)</f>
        <v>0</v>
      </c>
    </row>
    <row r="63" spans="1:10" x14ac:dyDescent="0.2">
      <c r="F63" s="84"/>
      <c r="G63" s="84"/>
      <c r="H63" s="84"/>
      <c r="I63" s="84"/>
      <c r="J63" s="85"/>
    </row>
    <row r="64" spans="1:10" x14ac:dyDescent="0.2">
      <c r="F64" s="84"/>
      <c r="G64" s="84"/>
      <c r="H64" s="84"/>
      <c r="I64" s="84"/>
      <c r="J64" s="85"/>
    </row>
    <row r="65" spans="6:10" x14ac:dyDescent="0.2">
      <c r="F65" s="84"/>
      <c r="G65" s="84"/>
      <c r="H65" s="84"/>
      <c r="I65" s="84"/>
      <c r="J65" s="85"/>
    </row>
  </sheetData>
  <sheetProtection password="88A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60:E60"/>
    <mergeCell ref="C61:E61"/>
    <mergeCell ref="D8:E8"/>
    <mergeCell ref="D9:E9"/>
    <mergeCell ref="E10:F10"/>
    <mergeCell ref="D14:E1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50" t="s">
        <v>7</v>
      </c>
      <c r="B2" s="49"/>
      <c r="C2" s="257"/>
      <c r="D2" s="257"/>
      <c r="E2" s="257"/>
      <c r="F2" s="257"/>
      <c r="G2" s="258"/>
    </row>
    <row r="3" spans="1:7" ht="24.95" customHeight="1" x14ac:dyDescent="0.2">
      <c r="A3" s="50" t="s">
        <v>8</v>
      </c>
      <c r="B3" s="49"/>
      <c r="C3" s="257"/>
      <c r="D3" s="257"/>
      <c r="E3" s="257"/>
      <c r="F3" s="257"/>
      <c r="G3" s="258"/>
    </row>
    <row r="4" spans="1:7" ht="24.95" customHeight="1" x14ac:dyDescent="0.2">
      <c r="A4" s="50" t="s">
        <v>9</v>
      </c>
      <c r="B4" s="49"/>
      <c r="C4" s="257"/>
      <c r="D4" s="257"/>
      <c r="E4" s="257"/>
      <c r="F4" s="257"/>
      <c r="G4" s="258"/>
    </row>
    <row r="5" spans="1:7" x14ac:dyDescent="0.2">
      <c r="B5" s="4"/>
      <c r="C5" s="5"/>
      <c r="D5" s="6"/>
    </row>
  </sheetData>
  <sheetProtection password="88A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selection sqref="A1:G137"/>
    </sheetView>
  </sheetViews>
  <sheetFormatPr defaultRowHeight="12.75" outlineLevelRow="1" x14ac:dyDescent="0.2"/>
  <cols>
    <col min="1" max="1" width="3.42578125" customWidth="1"/>
    <col min="2" max="2" width="12.5703125" style="119" customWidth="1"/>
    <col min="3" max="3" width="63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7" t="s">
        <v>89</v>
      </c>
      <c r="B1" s="267"/>
      <c r="C1" s="267"/>
      <c r="D1" s="267"/>
      <c r="E1" s="267"/>
      <c r="F1" s="267"/>
      <c r="G1" s="267"/>
      <c r="AG1" t="s">
        <v>90</v>
      </c>
    </row>
    <row r="2" spans="1:60" ht="24.95" customHeight="1" x14ac:dyDescent="0.2">
      <c r="A2" s="137" t="s">
        <v>7</v>
      </c>
      <c r="B2" s="49" t="s">
        <v>49</v>
      </c>
      <c r="C2" s="268" t="s">
        <v>44</v>
      </c>
      <c r="D2" s="269"/>
      <c r="E2" s="269"/>
      <c r="F2" s="269"/>
      <c r="G2" s="270"/>
      <c r="AG2" t="s">
        <v>91</v>
      </c>
    </row>
    <row r="3" spans="1:60" ht="24.95" customHeight="1" x14ac:dyDescent="0.2">
      <c r="A3" s="137" t="s">
        <v>8</v>
      </c>
      <c r="B3" s="49" t="s">
        <v>45</v>
      </c>
      <c r="C3" s="268" t="s">
        <v>44</v>
      </c>
      <c r="D3" s="269"/>
      <c r="E3" s="269"/>
      <c r="F3" s="269"/>
      <c r="G3" s="270"/>
      <c r="AC3" s="119" t="s">
        <v>91</v>
      </c>
      <c r="AG3" t="s">
        <v>92</v>
      </c>
    </row>
    <row r="4" spans="1:60" ht="24.95" customHeight="1" x14ac:dyDescent="0.2">
      <c r="A4" s="138" t="s">
        <v>9</v>
      </c>
      <c r="B4" s="139" t="s">
        <v>43</v>
      </c>
      <c r="C4" s="271" t="s">
        <v>44</v>
      </c>
      <c r="D4" s="272"/>
      <c r="E4" s="272"/>
      <c r="F4" s="272"/>
      <c r="G4" s="273"/>
      <c r="AG4" t="s">
        <v>93</v>
      </c>
    </row>
    <row r="5" spans="1:60" x14ac:dyDescent="0.2">
      <c r="D5" s="10"/>
    </row>
    <row r="6" spans="1:60" ht="38.25" x14ac:dyDescent="0.2">
      <c r="A6" s="141" t="s">
        <v>94</v>
      </c>
      <c r="B6" s="143" t="s">
        <v>95</v>
      </c>
      <c r="C6" s="143" t="s">
        <v>96</v>
      </c>
      <c r="D6" s="142" t="s">
        <v>97</v>
      </c>
      <c r="E6" s="141" t="s">
        <v>98</v>
      </c>
      <c r="F6" s="140" t="s">
        <v>99</v>
      </c>
      <c r="G6" s="141" t="s">
        <v>29</v>
      </c>
      <c r="H6" s="144" t="s">
        <v>30</v>
      </c>
      <c r="I6" s="144" t="s">
        <v>100</v>
      </c>
      <c r="J6" s="144" t="s">
        <v>31</v>
      </c>
      <c r="K6" s="144" t="s">
        <v>101</v>
      </c>
      <c r="L6" s="144" t="s">
        <v>102</v>
      </c>
      <c r="M6" s="144" t="s">
        <v>103</v>
      </c>
      <c r="N6" s="144" t="s">
        <v>104</v>
      </c>
      <c r="O6" s="144" t="s">
        <v>105</v>
      </c>
      <c r="P6" s="144" t="s">
        <v>106</v>
      </c>
      <c r="Q6" s="144" t="s">
        <v>107</v>
      </c>
      <c r="R6" s="144" t="s">
        <v>108</v>
      </c>
      <c r="S6" s="144" t="s">
        <v>109</v>
      </c>
      <c r="T6" s="144" t="s">
        <v>110</v>
      </c>
      <c r="U6" s="144" t="s">
        <v>111</v>
      </c>
      <c r="V6" s="144" t="s">
        <v>112</v>
      </c>
      <c r="W6" s="144" t="s">
        <v>113</v>
      </c>
      <c r="X6" s="144" t="s">
        <v>114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</row>
    <row r="8" spans="1:60" x14ac:dyDescent="0.2">
      <c r="A8" s="162" t="s">
        <v>115</v>
      </c>
      <c r="B8" s="163" t="s">
        <v>67</v>
      </c>
      <c r="C8" s="185" t="s">
        <v>68</v>
      </c>
      <c r="D8" s="164"/>
      <c r="E8" s="165"/>
      <c r="F8" s="166"/>
      <c r="G8" s="166">
        <f>SUMIF(AG9:AG27,"&lt;&gt;NOR",G9:G27)</f>
        <v>0</v>
      </c>
      <c r="H8" s="166"/>
      <c r="I8" s="166">
        <f>SUM(I9:I27)</f>
        <v>0</v>
      </c>
      <c r="J8" s="166"/>
      <c r="K8" s="166">
        <f>SUM(K9:K27)</f>
        <v>0</v>
      </c>
      <c r="L8" s="166"/>
      <c r="M8" s="166">
        <f>SUM(M9:M27)</f>
        <v>0</v>
      </c>
      <c r="N8" s="166"/>
      <c r="O8" s="166">
        <f>SUM(O9:O27)</f>
        <v>0</v>
      </c>
      <c r="P8" s="166"/>
      <c r="Q8" s="166">
        <f>SUM(Q9:Q27)</f>
        <v>0</v>
      </c>
      <c r="R8" s="166"/>
      <c r="S8" s="166"/>
      <c r="T8" s="167"/>
      <c r="U8" s="161"/>
      <c r="V8" s="161">
        <f>SUM(V9:V27)</f>
        <v>79.97</v>
      </c>
      <c r="W8" s="161"/>
      <c r="X8" s="161"/>
      <c r="AG8" t="s">
        <v>116</v>
      </c>
    </row>
    <row r="9" spans="1:60" ht="33.75" outlineLevel="1" x14ac:dyDescent="0.2">
      <c r="A9" s="168">
        <v>1</v>
      </c>
      <c r="B9" s="169" t="s">
        <v>117</v>
      </c>
      <c r="C9" s="186" t="s">
        <v>118</v>
      </c>
      <c r="D9" s="170" t="s">
        <v>119</v>
      </c>
      <c r="E9" s="171">
        <v>265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 t="s">
        <v>120</v>
      </c>
      <c r="S9" s="173" t="s">
        <v>121</v>
      </c>
      <c r="T9" s="174" t="s">
        <v>121</v>
      </c>
      <c r="U9" s="155">
        <v>0.20899999999999999</v>
      </c>
      <c r="V9" s="155">
        <f>ROUND(E9*U9,2)</f>
        <v>55.39</v>
      </c>
      <c r="W9" s="155"/>
      <c r="X9" s="155" t="s">
        <v>122</v>
      </c>
      <c r="Y9" s="145"/>
      <c r="Z9" s="145"/>
      <c r="AA9" s="145"/>
      <c r="AB9" s="145"/>
      <c r="AC9" s="145"/>
      <c r="AD9" s="145"/>
      <c r="AE9" s="145"/>
      <c r="AF9" s="145"/>
      <c r="AG9" s="145" t="s">
        <v>123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2.5" outlineLevel="1" x14ac:dyDescent="0.2">
      <c r="A10" s="152"/>
      <c r="B10" s="153"/>
      <c r="C10" s="263" t="s">
        <v>124</v>
      </c>
      <c r="D10" s="264"/>
      <c r="E10" s="264"/>
      <c r="F10" s="264"/>
      <c r="G10" s="26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5"/>
      <c r="Z10" s="145"/>
      <c r="AA10" s="145"/>
      <c r="AB10" s="145"/>
      <c r="AC10" s="145"/>
      <c r="AD10" s="145"/>
      <c r="AE10" s="145"/>
      <c r="AF10" s="145"/>
      <c r="AG10" s="145" t="s">
        <v>125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75" t="str">
        <f>C10</f>
        <v>tl. do 10 cm s nařezáním, vyrýpnutím, zvednutím, přemístěním a složením na vzdálenost do 50 m nebo s naložením na dopravní prostředek,</v>
      </c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52"/>
      <c r="B11" s="153"/>
      <c r="C11" s="187" t="s">
        <v>126</v>
      </c>
      <c r="D11" s="157"/>
      <c r="E11" s="158">
        <v>200</v>
      </c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5"/>
      <c r="Z11" s="145"/>
      <c r="AA11" s="145"/>
      <c r="AB11" s="145"/>
      <c r="AC11" s="145"/>
      <c r="AD11" s="145"/>
      <c r="AE11" s="145"/>
      <c r="AF11" s="145"/>
      <c r="AG11" s="145" t="s">
        <v>127</v>
      </c>
      <c r="AH11" s="145">
        <v>0</v>
      </c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52"/>
      <c r="B12" s="153"/>
      <c r="C12" s="187" t="s">
        <v>128</v>
      </c>
      <c r="D12" s="157"/>
      <c r="E12" s="158">
        <v>65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5"/>
      <c r="Z12" s="145"/>
      <c r="AA12" s="145"/>
      <c r="AB12" s="145"/>
      <c r="AC12" s="145"/>
      <c r="AD12" s="145"/>
      <c r="AE12" s="145"/>
      <c r="AF12" s="145"/>
      <c r="AG12" s="145" t="s">
        <v>127</v>
      </c>
      <c r="AH12" s="145">
        <v>0</v>
      </c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ht="22.5" outlineLevel="1" x14ac:dyDescent="0.2">
      <c r="A13" s="168">
        <v>2</v>
      </c>
      <c r="B13" s="169" t="s">
        <v>129</v>
      </c>
      <c r="C13" s="186" t="s">
        <v>130</v>
      </c>
      <c r="D13" s="170" t="s">
        <v>131</v>
      </c>
      <c r="E13" s="171">
        <v>59.5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0</v>
      </c>
      <c r="O13" s="173">
        <f>ROUND(E13*N13,2)</f>
        <v>0</v>
      </c>
      <c r="P13" s="173">
        <v>0</v>
      </c>
      <c r="Q13" s="173">
        <f>ROUND(E13*P13,2)</f>
        <v>0</v>
      </c>
      <c r="R13" s="173" t="s">
        <v>132</v>
      </c>
      <c r="S13" s="173" t="s">
        <v>121</v>
      </c>
      <c r="T13" s="174" t="s">
        <v>121</v>
      </c>
      <c r="U13" s="155">
        <v>0.36799999999999999</v>
      </c>
      <c r="V13" s="155">
        <f>ROUND(E13*U13,2)</f>
        <v>21.9</v>
      </c>
      <c r="W13" s="155"/>
      <c r="X13" s="155" t="s">
        <v>122</v>
      </c>
      <c r="Y13" s="145"/>
      <c r="Z13" s="145"/>
      <c r="AA13" s="145"/>
      <c r="AB13" s="145"/>
      <c r="AC13" s="145"/>
      <c r="AD13" s="145"/>
      <c r="AE13" s="145"/>
      <c r="AF13" s="145"/>
      <c r="AG13" s="145" t="s">
        <v>123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52"/>
      <c r="B14" s="153"/>
      <c r="C14" s="263" t="s">
        <v>133</v>
      </c>
      <c r="D14" s="264"/>
      <c r="E14" s="264"/>
      <c r="F14" s="264"/>
      <c r="G14" s="264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5"/>
      <c r="Z14" s="145"/>
      <c r="AA14" s="145"/>
      <c r="AB14" s="145"/>
      <c r="AC14" s="145"/>
      <c r="AD14" s="145"/>
      <c r="AE14" s="145"/>
      <c r="AF14" s="145"/>
      <c r="AG14" s="145" t="s">
        <v>125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52"/>
      <c r="B15" s="153"/>
      <c r="C15" s="187" t="s">
        <v>134</v>
      </c>
      <c r="D15" s="157"/>
      <c r="E15" s="158">
        <v>40</v>
      </c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5"/>
      <c r="Z15" s="145"/>
      <c r="AA15" s="145"/>
      <c r="AB15" s="145"/>
      <c r="AC15" s="145"/>
      <c r="AD15" s="145"/>
      <c r="AE15" s="145"/>
      <c r="AF15" s="145"/>
      <c r="AG15" s="145" t="s">
        <v>127</v>
      </c>
      <c r="AH15" s="145">
        <v>0</v>
      </c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52"/>
      <c r="B16" s="153"/>
      <c r="C16" s="187" t="s">
        <v>135</v>
      </c>
      <c r="D16" s="157"/>
      <c r="E16" s="158">
        <v>19.5</v>
      </c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5"/>
      <c r="Z16" s="145"/>
      <c r="AA16" s="145"/>
      <c r="AB16" s="145"/>
      <c r="AC16" s="145"/>
      <c r="AD16" s="145"/>
      <c r="AE16" s="145"/>
      <c r="AF16" s="145"/>
      <c r="AG16" s="145" t="s">
        <v>127</v>
      </c>
      <c r="AH16" s="145">
        <v>0</v>
      </c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22.5" outlineLevel="1" x14ac:dyDescent="0.2">
      <c r="A17" s="168">
        <v>3</v>
      </c>
      <c r="B17" s="169" t="s">
        <v>136</v>
      </c>
      <c r="C17" s="186" t="s">
        <v>137</v>
      </c>
      <c r="D17" s="170" t="s">
        <v>131</v>
      </c>
      <c r="E17" s="171">
        <v>29.75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3" t="s">
        <v>132</v>
      </c>
      <c r="S17" s="173" t="s">
        <v>121</v>
      </c>
      <c r="T17" s="174" t="s">
        <v>121</v>
      </c>
      <c r="U17" s="155">
        <v>5.8000000000000003E-2</v>
      </c>
      <c r="V17" s="155">
        <f>ROUND(E17*U17,2)</f>
        <v>1.73</v>
      </c>
      <c r="W17" s="155"/>
      <c r="X17" s="155" t="s">
        <v>122</v>
      </c>
      <c r="Y17" s="145"/>
      <c r="Z17" s="145"/>
      <c r="AA17" s="145"/>
      <c r="AB17" s="145"/>
      <c r="AC17" s="145"/>
      <c r="AD17" s="145"/>
      <c r="AE17" s="145"/>
      <c r="AF17" s="145"/>
      <c r="AG17" s="145" t="s">
        <v>123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52"/>
      <c r="B18" s="153"/>
      <c r="C18" s="263" t="s">
        <v>133</v>
      </c>
      <c r="D18" s="264"/>
      <c r="E18" s="264"/>
      <c r="F18" s="264"/>
      <c r="G18" s="264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5"/>
      <c r="Z18" s="145"/>
      <c r="AA18" s="145"/>
      <c r="AB18" s="145"/>
      <c r="AC18" s="145"/>
      <c r="AD18" s="145"/>
      <c r="AE18" s="145"/>
      <c r="AF18" s="145"/>
      <c r="AG18" s="145" t="s">
        <v>125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52"/>
      <c r="B19" s="153"/>
      <c r="C19" s="187" t="s">
        <v>138</v>
      </c>
      <c r="D19" s="157"/>
      <c r="E19" s="158">
        <v>29.75</v>
      </c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5"/>
      <c r="Z19" s="145"/>
      <c r="AA19" s="145"/>
      <c r="AB19" s="145"/>
      <c r="AC19" s="145"/>
      <c r="AD19" s="145"/>
      <c r="AE19" s="145"/>
      <c r="AF19" s="145"/>
      <c r="AG19" s="145" t="s">
        <v>127</v>
      </c>
      <c r="AH19" s="145">
        <v>5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ht="22.5" outlineLevel="1" x14ac:dyDescent="0.2">
      <c r="A20" s="168">
        <v>4</v>
      </c>
      <c r="B20" s="169" t="s">
        <v>139</v>
      </c>
      <c r="C20" s="186" t="s">
        <v>140</v>
      </c>
      <c r="D20" s="170" t="s">
        <v>131</v>
      </c>
      <c r="E20" s="171">
        <v>86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73">
        <v>0</v>
      </c>
      <c r="O20" s="173">
        <f>ROUND(E20*N20,2)</f>
        <v>0</v>
      </c>
      <c r="P20" s="173">
        <v>0</v>
      </c>
      <c r="Q20" s="173">
        <f>ROUND(E20*P20,2)</f>
        <v>0</v>
      </c>
      <c r="R20" s="173" t="s">
        <v>132</v>
      </c>
      <c r="S20" s="173" t="s">
        <v>121</v>
      </c>
      <c r="T20" s="174" t="s">
        <v>121</v>
      </c>
      <c r="U20" s="155">
        <v>1.0999999999999999E-2</v>
      </c>
      <c r="V20" s="155">
        <f>ROUND(E20*U20,2)</f>
        <v>0.95</v>
      </c>
      <c r="W20" s="155"/>
      <c r="X20" s="155" t="s">
        <v>122</v>
      </c>
      <c r="Y20" s="145"/>
      <c r="Z20" s="145"/>
      <c r="AA20" s="145"/>
      <c r="AB20" s="145"/>
      <c r="AC20" s="145"/>
      <c r="AD20" s="145"/>
      <c r="AE20" s="145"/>
      <c r="AF20" s="145"/>
      <c r="AG20" s="145" t="s">
        <v>123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52"/>
      <c r="B21" s="153"/>
      <c r="C21" s="263" t="s">
        <v>141</v>
      </c>
      <c r="D21" s="264"/>
      <c r="E21" s="264"/>
      <c r="F21" s="264"/>
      <c r="G21" s="26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5"/>
      <c r="Z21" s="145"/>
      <c r="AA21" s="145"/>
      <c r="AB21" s="145"/>
      <c r="AC21" s="145"/>
      <c r="AD21" s="145"/>
      <c r="AE21" s="145"/>
      <c r="AF21" s="145"/>
      <c r="AG21" s="145" t="s">
        <v>125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52"/>
      <c r="B22" s="153"/>
      <c r="C22" s="187" t="s">
        <v>142</v>
      </c>
      <c r="D22" s="157"/>
      <c r="E22" s="158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5"/>
      <c r="Z22" s="145"/>
      <c r="AA22" s="145"/>
      <c r="AB22" s="145"/>
      <c r="AC22" s="145"/>
      <c r="AD22" s="145"/>
      <c r="AE22" s="145"/>
      <c r="AF22" s="145"/>
      <c r="AG22" s="145" t="s">
        <v>127</v>
      </c>
      <c r="AH22" s="145">
        <v>0</v>
      </c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52"/>
      <c r="B23" s="153"/>
      <c r="C23" s="187" t="s">
        <v>143</v>
      </c>
      <c r="D23" s="157"/>
      <c r="E23" s="158">
        <v>26.5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5"/>
      <c r="Z23" s="145"/>
      <c r="AA23" s="145"/>
      <c r="AB23" s="145"/>
      <c r="AC23" s="145"/>
      <c r="AD23" s="145"/>
      <c r="AE23" s="145"/>
      <c r="AF23" s="145"/>
      <c r="AG23" s="145" t="s">
        <v>127</v>
      </c>
      <c r="AH23" s="145">
        <v>5</v>
      </c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52"/>
      <c r="B24" s="153"/>
      <c r="C24" s="187" t="s">
        <v>144</v>
      </c>
      <c r="D24" s="157"/>
      <c r="E24" s="158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5"/>
      <c r="Z24" s="145"/>
      <c r="AA24" s="145"/>
      <c r="AB24" s="145"/>
      <c r="AC24" s="145"/>
      <c r="AD24" s="145"/>
      <c r="AE24" s="145"/>
      <c r="AF24" s="145"/>
      <c r="AG24" s="145" t="s">
        <v>127</v>
      </c>
      <c r="AH24" s="145">
        <v>0</v>
      </c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52"/>
      <c r="B25" s="153"/>
      <c r="C25" s="187" t="s">
        <v>145</v>
      </c>
      <c r="D25" s="157"/>
      <c r="E25" s="158">
        <v>59.5</v>
      </c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45"/>
      <c r="Z25" s="145"/>
      <c r="AA25" s="145"/>
      <c r="AB25" s="145"/>
      <c r="AC25" s="145"/>
      <c r="AD25" s="145"/>
      <c r="AE25" s="145"/>
      <c r="AF25" s="145"/>
      <c r="AG25" s="145" t="s">
        <v>127</v>
      </c>
      <c r="AH25" s="145">
        <v>5</v>
      </c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68">
        <v>5</v>
      </c>
      <c r="B26" s="169" t="s">
        <v>146</v>
      </c>
      <c r="C26" s="186" t="s">
        <v>147</v>
      </c>
      <c r="D26" s="170" t="s">
        <v>131</v>
      </c>
      <c r="E26" s="171">
        <v>86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3">
        <v>0</v>
      </c>
      <c r="O26" s="173">
        <f>ROUND(E26*N26,2)</f>
        <v>0</v>
      </c>
      <c r="P26" s="173">
        <v>0</v>
      </c>
      <c r="Q26" s="173">
        <f>ROUND(E26*P26,2)</f>
        <v>0</v>
      </c>
      <c r="R26" s="173" t="s">
        <v>132</v>
      </c>
      <c r="S26" s="173" t="s">
        <v>121</v>
      </c>
      <c r="T26" s="174" t="s">
        <v>121</v>
      </c>
      <c r="U26" s="155">
        <v>0</v>
      </c>
      <c r="V26" s="155">
        <f>ROUND(E26*U26,2)</f>
        <v>0</v>
      </c>
      <c r="W26" s="155"/>
      <c r="X26" s="155" t="s">
        <v>122</v>
      </c>
      <c r="Y26" s="145"/>
      <c r="Z26" s="145"/>
      <c r="AA26" s="145"/>
      <c r="AB26" s="145"/>
      <c r="AC26" s="145"/>
      <c r="AD26" s="145"/>
      <c r="AE26" s="145"/>
      <c r="AF26" s="145"/>
      <c r="AG26" s="145" t="s">
        <v>123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52"/>
      <c r="B27" s="153"/>
      <c r="C27" s="187" t="s">
        <v>148</v>
      </c>
      <c r="D27" s="157"/>
      <c r="E27" s="158">
        <v>86</v>
      </c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5"/>
      <c r="Z27" s="145"/>
      <c r="AA27" s="145"/>
      <c r="AB27" s="145"/>
      <c r="AC27" s="145"/>
      <c r="AD27" s="145"/>
      <c r="AE27" s="145"/>
      <c r="AF27" s="145"/>
      <c r="AG27" s="145" t="s">
        <v>127</v>
      </c>
      <c r="AH27" s="145">
        <v>5</v>
      </c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x14ac:dyDescent="0.2">
      <c r="A28" s="162" t="s">
        <v>115</v>
      </c>
      <c r="B28" s="163" t="s">
        <v>69</v>
      </c>
      <c r="C28" s="185" t="s">
        <v>70</v>
      </c>
      <c r="D28" s="164"/>
      <c r="E28" s="165"/>
      <c r="F28" s="166"/>
      <c r="G28" s="166">
        <f>SUMIF(AG29:AG59,"&lt;&gt;NOR",G29:G59)</f>
        <v>0</v>
      </c>
      <c r="H28" s="166"/>
      <c r="I28" s="166">
        <f>SUM(I29:I59)</f>
        <v>0</v>
      </c>
      <c r="J28" s="166"/>
      <c r="K28" s="166">
        <f>SUM(K29:K59)</f>
        <v>0</v>
      </c>
      <c r="L28" s="166"/>
      <c r="M28" s="166">
        <f>SUM(M29:M59)</f>
        <v>0</v>
      </c>
      <c r="N28" s="166"/>
      <c r="O28" s="166">
        <f>SUM(O29:O59)</f>
        <v>17.96</v>
      </c>
      <c r="P28" s="166"/>
      <c r="Q28" s="166">
        <f>SUM(Q29:Q59)</f>
        <v>0</v>
      </c>
      <c r="R28" s="166"/>
      <c r="S28" s="166"/>
      <c r="T28" s="167"/>
      <c r="U28" s="161"/>
      <c r="V28" s="161">
        <f>SUM(V29:V59)</f>
        <v>104.82</v>
      </c>
      <c r="W28" s="161"/>
      <c r="X28" s="161"/>
      <c r="AG28" t="s">
        <v>116</v>
      </c>
    </row>
    <row r="29" spans="1:60" ht="22.5" outlineLevel="1" x14ac:dyDescent="0.2">
      <c r="A29" s="168">
        <v>6</v>
      </c>
      <c r="B29" s="169" t="s">
        <v>149</v>
      </c>
      <c r="C29" s="186" t="s">
        <v>150</v>
      </c>
      <c r="D29" s="170" t="s">
        <v>119</v>
      </c>
      <c r="E29" s="171">
        <v>215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3" t="s">
        <v>132</v>
      </c>
      <c r="S29" s="173" t="s">
        <v>121</v>
      </c>
      <c r="T29" s="174" t="s">
        <v>121</v>
      </c>
      <c r="U29" s="155">
        <v>0.13</v>
      </c>
      <c r="V29" s="155">
        <f>ROUND(E29*U29,2)</f>
        <v>27.95</v>
      </c>
      <c r="W29" s="155"/>
      <c r="X29" s="155" t="s">
        <v>122</v>
      </c>
      <c r="Y29" s="145"/>
      <c r="Z29" s="145"/>
      <c r="AA29" s="145"/>
      <c r="AB29" s="145"/>
      <c r="AC29" s="145"/>
      <c r="AD29" s="145"/>
      <c r="AE29" s="145"/>
      <c r="AF29" s="145"/>
      <c r="AG29" s="145" t="s">
        <v>123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ht="22.5" outlineLevel="1" x14ac:dyDescent="0.2">
      <c r="A30" s="152"/>
      <c r="B30" s="153"/>
      <c r="C30" s="263" t="s">
        <v>151</v>
      </c>
      <c r="D30" s="264"/>
      <c r="E30" s="264"/>
      <c r="F30" s="264"/>
      <c r="G30" s="264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5"/>
      <c r="Z30" s="145"/>
      <c r="AA30" s="145"/>
      <c r="AB30" s="145"/>
      <c r="AC30" s="145"/>
      <c r="AD30" s="145"/>
      <c r="AE30" s="145"/>
      <c r="AF30" s="145"/>
      <c r="AG30" s="145" t="s">
        <v>125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75" t="str">
        <f>C30</f>
        <v>s případným nutným přemístěním hromad nebo dočasných skládek na místo potřeby ze vzdálenosti do 30 m, v rovině nebo ve svahu do 1 : 5,</v>
      </c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52"/>
      <c r="B31" s="153"/>
      <c r="C31" s="259" t="s">
        <v>152</v>
      </c>
      <c r="D31" s="260"/>
      <c r="E31" s="260"/>
      <c r="F31" s="260"/>
      <c r="G31" s="260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5"/>
      <c r="Z31" s="145"/>
      <c r="AA31" s="145"/>
      <c r="AB31" s="145"/>
      <c r="AC31" s="145"/>
      <c r="AD31" s="145"/>
      <c r="AE31" s="145"/>
      <c r="AF31" s="145"/>
      <c r="AG31" s="145" t="s">
        <v>153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52"/>
      <c r="B32" s="153"/>
      <c r="C32" s="187" t="s">
        <v>154</v>
      </c>
      <c r="D32" s="157"/>
      <c r="E32" s="158">
        <v>215</v>
      </c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45"/>
      <c r="Z32" s="145"/>
      <c r="AA32" s="145"/>
      <c r="AB32" s="145"/>
      <c r="AC32" s="145"/>
      <c r="AD32" s="145"/>
      <c r="AE32" s="145"/>
      <c r="AF32" s="145"/>
      <c r="AG32" s="145" t="s">
        <v>127</v>
      </c>
      <c r="AH32" s="145">
        <v>0</v>
      </c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ht="22.5" outlineLevel="1" x14ac:dyDescent="0.2">
      <c r="A33" s="168">
        <v>7</v>
      </c>
      <c r="B33" s="169" t="s">
        <v>155</v>
      </c>
      <c r="C33" s="186" t="s">
        <v>156</v>
      </c>
      <c r="D33" s="170" t="s">
        <v>119</v>
      </c>
      <c r="E33" s="171">
        <v>215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3">
        <v>0</v>
      </c>
      <c r="O33" s="173">
        <f>ROUND(E33*N33,2)</f>
        <v>0</v>
      </c>
      <c r="P33" s="173">
        <v>0</v>
      </c>
      <c r="Q33" s="173">
        <f>ROUND(E33*P33,2)</f>
        <v>0</v>
      </c>
      <c r="R33" s="173" t="s">
        <v>120</v>
      </c>
      <c r="S33" s="173" t="s">
        <v>121</v>
      </c>
      <c r="T33" s="174" t="s">
        <v>121</v>
      </c>
      <c r="U33" s="155">
        <v>0.09</v>
      </c>
      <c r="V33" s="155">
        <f>ROUND(E33*U33,2)</f>
        <v>19.350000000000001</v>
      </c>
      <c r="W33" s="155"/>
      <c r="X33" s="155" t="s">
        <v>122</v>
      </c>
      <c r="Y33" s="145"/>
      <c r="Z33" s="145"/>
      <c r="AA33" s="145"/>
      <c r="AB33" s="145"/>
      <c r="AC33" s="145"/>
      <c r="AD33" s="145"/>
      <c r="AE33" s="145"/>
      <c r="AF33" s="145"/>
      <c r="AG33" s="145" t="s">
        <v>123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52"/>
      <c r="B34" s="153"/>
      <c r="C34" s="263" t="s">
        <v>157</v>
      </c>
      <c r="D34" s="264"/>
      <c r="E34" s="264"/>
      <c r="F34" s="264"/>
      <c r="G34" s="264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5"/>
      <c r="Z34" s="145"/>
      <c r="AA34" s="145"/>
      <c r="AB34" s="145"/>
      <c r="AC34" s="145"/>
      <c r="AD34" s="145"/>
      <c r="AE34" s="145"/>
      <c r="AF34" s="145"/>
      <c r="AG34" s="145" t="s">
        <v>125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52"/>
      <c r="B35" s="153"/>
      <c r="C35" s="187" t="s">
        <v>158</v>
      </c>
      <c r="D35" s="157"/>
      <c r="E35" s="158">
        <v>215</v>
      </c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5"/>
      <c r="Z35" s="145"/>
      <c r="AA35" s="145"/>
      <c r="AB35" s="145"/>
      <c r="AC35" s="145"/>
      <c r="AD35" s="145"/>
      <c r="AE35" s="145"/>
      <c r="AF35" s="145"/>
      <c r="AG35" s="145" t="s">
        <v>127</v>
      </c>
      <c r="AH35" s="145">
        <v>5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68">
        <v>8</v>
      </c>
      <c r="B36" s="169" t="s">
        <v>159</v>
      </c>
      <c r="C36" s="186" t="s">
        <v>160</v>
      </c>
      <c r="D36" s="170" t="s">
        <v>119</v>
      </c>
      <c r="E36" s="171">
        <v>215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3">
        <v>0</v>
      </c>
      <c r="O36" s="173">
        <f>ROUND(E36*N36,2)</f>
        <v>0</v>
      </c>
      <c r="P36" s="173">
        <v>0</v>
      </c>
      <c r="Q36" s="173">
        <f>ROUND(E36*P36,2)</f>
        <v>0</v>
      </c>
      <c r="R36" s="173" t="s">
        <v>120</v>
      </c>
      <c r="S36" s="173" t="s">
        <v>121</v>
      </c>
      <c r="T36" s="174" t="s">
        <v>121</v>
      </c>
      <c r="U36" s="155">
        <v>6.7000000000000004E-2</v>
      </c>
      <c r="V36" s="155">
        <f>ROUND(E36*U36,2)</f>
        <v>14.41</v>
      </c>
      <c r="W36" s="155"/>
      <c r="X36" s="155" t="s">
        <v>122</v>
      </c>
      <c r="Y36" s="145"/>
      <c r="Z36" s="145"/>
      <c r="AA36" s="145"/>
      <c r="AB36" s="145"/>
      <c r="AC36" s="145"/>
      <c r="AD36" s="145"/>
      <c r="AE36" s="145"/>
      <c r="AF36" s="145"/>
      <c r="AG36" s="145" t="s">
        <v>123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52"/>
      <c r="B37" s="153"/>
      <c r="C37" s="187" t="s">
        <v>161</v>
      </c>
      <c r="D37" s="157"/>
      <c r="E37" s="158">
        <v>215</v>
      </c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5"/>
      <c r="Z37" s="145"/>
      <c r="AA37" s="145"/>
      <c r="AB37" s="145"/>
      <c r="AC37" s="145"/>
      <c r="AD37" s="145"/>
      <c r="AE37" s="145"/>
      <c r="AF37" s="145"/>
      <c r="AG37" s="145" t="s">
        <v>127</v>
      </c>
      <c r="AH37" s="145">
        <v>5</v>
      </c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68">
        <v>9</v>
      </c>
      <c r="B38" s="169" t="s">
        <v>162</v>
      </c>
      <c r="C38" s="186" t="s">
        <v>163</v>
      </c>
      <c r="D38" s="170" t="s">
        <v>119</v>
      </c>
      <c r="E38" s="171">
        <v>215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73">
        <v>0</v>
      </c>
      <c r="O38" s="173">
        <f>ROUND(E38*N38,2)</f>
        <v>0</v>
      </c>
      <c r="P38" s="173">
        <v>0</v>
      </c>
      <c r="Q38" s="173">
        <f>ROUND(E38*P38,2)</f>
        <v>0</v>
      </c>
      <c r="R38" s="173" t="s">
        <v>120</v>
      </c>
      <c r="S38" s="173" t="s">
        <v>121</v>
      </c>
      <c r="T38" s="174" t="s">
        <v>121</v>
      </c>
      <c r="U38" s="155">
        <v>1E-3</v>
      </c>
      <c r="V38" s="155">
        <f>ROUND(E38*U38,2)</f>
        <v>0.22</v>
      </c>
      <c r="W38" s="155"/>
      <c r="X38" s="155" t="s">
        <v>122</v>
      </c>
      <c r="Y38" s="145"/>
      <c r="Z38" s="145"/>
      <c r="AA38" s="145"/>
      <c r="AB38" s="145"/>
      <c r="AC38" s="145"/>
      <c r="AD38" s="145"/>
      <c r="AE38" s="145"/>
      <c r="AF38" s="145"/>
      <c r="AG38" s="145" t="s">
        <v>123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52"/>
      <c r="B39" s="153"/>
      <c r="C39" s="187" t="s">
        <v>164</v>
      </c>
      <c r="D39" s="157"/>
      <c r="E39" s="158">
        <v>215</v>
      </c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5"/>
      <c r="Z39" s="145"/>
      <c r="AA39" s="145"/>
      <c r="AB39" s="145"/>
      <c r="AC39" s="145"/>
      <c r="AD39" s="145"/>
      <c r="AE39" s="145"/>
      <c r="AF39" s="145"/>
      <c r="AG39" s="145" t="s">
        <v>127</v>
      </c>
      <c r="AH39" s="145">
        <v>5</v>
      </c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68">
        <v>10</v>
      </c>
      <c r="B40" s="169" t="s">
        <v>165</v>
      </c>
      <c r="C40" s="186" t="s">
        <v>166</v>
      </c>
      <c r="D40" s="170" t="s">
        <v>119</v>
      </c>
      <c r="E40" s="171">
        <v>215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3">
        <v>0</v>
      </c>
      <c r="O40" s="173">
        <f>ROUND(E40*N40,2)</f>
        <v>0</v>
      </c>
      <c r="P40" s="173">
        <v>0</v>
      </c>
      <c r="Q40" s="173">
        <f>ROUND(E40*P40,2)</f>
        <v>0</v>
      </c>
      <c r="R40" s="173" t="s">
        <v>120</v>
      </c>
      <c r="S40" s="173" t="s">
        <v>121</v>
      </c>
      <c r="T40" s="174" t="s">
        <v>121</v>
      </c>
      <c r="U40" s="155">
        <v>1.4999999999999999E-2</v>
      </c>
      <c r="V40" s="155">
        <f>ROUND(E40*U40,2)</f>
        <v>3.23</v>
      </c>
      <c r="W40" s="155"/>
      <c r="X40" s="155" t="s">
        <v>122</v>
      </c>
      <c r="Y40" s="145"/>
      <c r="Z40" s="145"/>
      <c r="AA40" s="145"/>
      <c r="AB40" s="145"/>
      <c r="AC40" s="145"/>
      <c r="AD40" s="145"/>
      <c r="AE40" s="145"/>
      <c r="AF40" s="145"/>
      <c r="AG40" s="145" t="s">
        <v>123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52"/>
      <c r="B41" s="153"/>
      <c r="C41" s="187" t="s">
        <v>167</v>
      </c>
      <c r="D41" s="157"/>
      <c r="E41" s="158">
        <v>215</v>
      </c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5"/>
      <c r="Z41" s="145"/>
      <c r="AA41" s="145"/>
      <c r="AB41" s="145"/>
      <c r="AC41" s="145"/>
      <c r="AD41" s="145"/>
      <c r="AE41" s="145"/>
      <c r="AF41" s="145"/>
      <c r="AG41" s="145" t="s">
        <v>127</v>
      </c>
      <c r="AH41" s="145">
        <v>5</v>
      </c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68">
        <v>11</v>
      </c>
      <c r="B42" s="169" t="s">
        <v>168</v>
      </c>
      <c r="C42" s="186" t="s">
        <v>169</v>
      </c>
      <c r="D42" s="170" t="s">
        <v>119</v>
      </c>
      <c r="E42" s="171">
        <v>215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3">
        <v>0</v>
      </c>
      <c r="O42" s="173">
        <f>ROUND(E42*N42,2)</f>
        <v>0</v>
      </c>
      <c r="P42" s="173">
        <v>0</v>
      </c>
      <c r="Q42" s="173">
        <f>ROUND(E42*P42,2)</f>
        <v>0</v>
      </c>
      <c r="R42" s="173" t="s">
        <v>120</v>
      </c>
      <c r="S42" s="173" t="s">
        <v>121</v>
      </c>
      <c r="T42" s="174" t="s">
        <v>121</v>
      </c>
      <c r="U42" s="155">
        <v>1E-3</v>
      </c>
      <c r="V42" s="155">
        <f>ROUND(E42*U42,2)</f>
        <v>0.22</v>
      </c>
      <c r="W42" s="155"/>
      <c r="X42" s="155" t="s">
        <v>122</v>
      </c>
      <c r="Y42" s="145"/>
      <c r="Z42" s="145"/>
      <c r="AA42" s="145"/>
      <c r="AB42" s="145"/>
      <c r="AC42" s="145"/>
      <c r="AD42" s="145"/>
      <c r="AE42" s="145"/>
      <c r="AF42" s="145"/>
      <c r="AG42" s="145" t="s">
        <v>123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52"/>
      <c r="B43" s="153"/>
      <c r="C43" s="187" t="s">
        <v>170</v>
      </c>
      <c r="D43" s="157"/>
      <c r="E43" s="158">
        <v>215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45"/>
      <c r="Z43" s="145"/>
      <c r="AA43" s="145"/>
      <c r="AB43" s="145"/>
      <c r="AC43" s="145"/>
      <c r="AD43" s="145"/>
      <c r="AE43" s="145"/>
      <c r="AF43" s="145"/>
      <c r="AG43" s="145" t="s">
        <v>127</v>
      </c>
      <c r="AH43" s="145">
        <v>5</v>
      </c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68">
        <v>12</v>
      </c>
      <c r="B44" s="169" t="s">
        <v>171</v>
      </c>
      <c r="C44" s="186" t="s">
        <v>172</v>
      </c>
      <c r="D44" s="170" t="s">
        <v>173</v>
      </c>
      <c r="E44" s="171">
        <v>4.3E-3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73">
        <v>0</v>
      </c>
      <c r="O44" s="173">
        <f>ROUND(E44*N44,2)</f>
        <v>0</v>
      </c>
      <c r="P44" s="173">
        <v>0</v>
      </c>
      <c r="Q44" s="173">
        <f>ROUND(E44*P44,2)</f>
        <v>0</v>
      </c>
      <c r="R44" s="173" t="s">
        <v>120</v>
      </c>
      <c r="S44" s="173" t="s">
        <v>121</v>
      </c>
      <c r="T44" s="174" t="s">
        <v>121</v>
      </c>
      <c r="U44" s="155">
        <v>21.428999999999998</v>
      </c>
      <c r="V44" s="155">
        <f>ROUND(E44*U44,2)</f>
        <v>0.09</v>
      </c>
      <c r="W44" s="155"/>
      <c r="X44" s="155" t="s">
        <v>122</v>
      </c>
      <c r="Y44" s="145"/>
      <c r="Z44" s="145"/>
      <c r="AA44" s="145"/>
      <c r="AB44" s="145"/>
      <c r="AC44" s="145"/>
      <c r="AD44" s="145"/>
      <c r="AE44" s="145"/>
      <c r="AF44" s="145"/>
      <c r="AG44" s="145" t="s">
        <v>123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52"/>
      <c r="B45" s="153"/>
      <c r="C45" s="263" t="s">
        <v>174</v>
      </c>
      <c r="D45" s="264"/>
      <c r="E45" s="264"/>
      <c r="F45" s="264"/>
      <c r="G45" s="264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45"/>
      <c r="Z45" s="145"/>
      <c r="AA45" s="145"/>
      <c r="AB45" s="145"/>
      <c r="AC45" s="145"/>
      <c r="AD45" s="145"/>
      <c r="AE45" s="145"/>
      <c r="AF45" s="145"/>
      <c r="AG45" s="145" t="s">
        <v>125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52"/>
      <c r="B46" s="153"/>
      <c r="C46" s="187" t="s">
        <v>175</v>
      </c>
      <c r="D46" s="157"/>
      <c r="E46" s="158">
        <v>4.3E-3</v>
      </c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5"/>
      <c r="Z46" s="145"/>
      <c r="AA46" s="145"/>
      <c r="AB46" s="145"/>
      <c r="AC46" s="145"/>
      <c r="AD46" s="145"/>
      <c r="AE46" s="145"/>
      <c r="AF46" s="145"/>
      <c r="AG46" s="145" t="s">
        <v>127</v>
      </c>
      <c r="AH46" s="145">
        <v>0</v>
      </c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68">
        <v>13</v>
      </c>
      <c r="B47" s="169" t="s">
        <v>176</v>
      </c>
      <c r="C47" s="186" t="s">
        <v>177</v>
      </c>
      <c r="D47" s="170" t="s">
        <v>131</v>
      </c>
      <c r="E47" s="171">
        <v>34.4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3">
        <v>0</v>
      </c>
      <c r="O47" s="173">
        <f>ROUND(E47*N47,2)</f>
        <v>0</v>
      </c>
      <c r="P47" s="173">
        <v>0</v>
      </c>
      <c r="Q47" s="173">
        <f>ROUND(E47*P47,2)</f>
        <v>0</v>
      </c>
      <c r="R47" s="173" t="s">
        <v>120</v>
      </c>
      <c r="S47" s="173" t="s">
        <v>121</v>
      </c>
      <c r="T47" s="174" t="s">
        <v>121</v>
      </c>
      <c r="U47" s="155">
        <v>0.26</v>
      </c>
      <c r="V47" s="155">
        <f>ROUND(E47*U47,2)</f>
        <v>8.94</v>
      </c>
      <c r="W47" s="155"/>
      <c r="X47" s="155" t="s">
        <v>122</v>
      </c>
      <c r="Y47" s="145"/>
      <c r="Z47" s="145"/>
      <c r="AA47" s="145"/>
      <c r="AB47" s="145"/>
      <c r="AC47" s="145"/>
      <c r="AD47" s="145"/>
      <c r="AE47" s="145"/>
      <c r="AF47" s="145"/>
      <c r="AG47" s="145" t="s">
        <v>123</v>
      </c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52"/>
      <c r="B48" s="153"/>
      <c r="C48" s="187" t="s">
        <v>178</v>
      </c>
      <c r="D48" s="157"/>
      <c r="E48" s="158">
        <v>34.4</v>
      </c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5"/>
      <c r="Z48" s="145"/>
      <c r="AA48" s="145"/>
      <c r="AB48" s="145"/>
      <c r="AC48" s="145"/>
      <c r="AD48" s="145"/>
      <c r="AE48" s="145"/>
      <c r="AF48" s="145"/>
      <c r="AG48" s="145" t="s">
        <v>127</v>
      </c>
      <c r="AH48" s="145">
        <v>0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68">
        <v>14</v>
      </c>
      <c r="B49" s="169" t="s">
        <v>179</v>
      </c>
      <c r="C49" s="186" t="s">
        <v>180</v>
      </c>
      <c r="D49" s="170" t="s">
        <v>131</v>
      </c>
      <c r="E49" s="171">
        <v>34.4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3" t="s">
        <v>120</v>
      </c>
      <c r="S49" s="173" t="s">
        <v>121</v>
      </c>
      <c r="T49" s="174" t="s">
        <v>121</v>
      </c>
      <c r="U49" s="155">
        <v>0.88400000000000001</v>
      </c>
      <c r="V49" s="155">
        <f>ROUND(E49*U49,2)</f>
        <v>30.41</v>
      </c>
      <c r="W49" s="155"/>
      <c r="X49" s="155" t="s">
        <v>122</v>
      </c>
      <c r="Y49" s="145"/>
      <c r="Z49" s="145"/>
      <c r="AA49" s="145"/>
      <c r="AB49" s="145"/>
      <c r="AC49" s="145"/>
      <c r="AD49" s="145"/>
      <c r="AE49" s="145"/>
      <c r="AF49" s="145"/>
      <c r="AG49" s="145" t="s">
        <v>123</v>
      </c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52"/>
      <c r="B50" s="153"/>
      <c r="C50" s="187" t="s">
        <v>181</v>
      </c>
      <c r="D50" s="157"/>
      <c r="E50" s="158">
        <v>34.4</v>
      </c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45"/>
      <c r="Z50" s="145"/>
      <c r="AA50" s="145"/>
      <c r="AB50" s="145"/>
      <c r="AC50" s="145"/>
      <c r="AD50" s="145"/>
      <c r="AE50" s="145"/>
      <c r="AF50" s="145"/>
      <c r="AG50" s="145" t="s">
        <v>127</v>
      </c>
      <c r="AH50" s="145">
        <v>5</v>
      </c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68">
        <v>15</v>
      </c>
      <c r="B51" s="169" t="s">
        <v>182</v>
      </c>
      <c r="C51" s="186" t="s">
        <v>183</v>
      </c>
      <c r="D51" s="170" t="s">
        <v>119</v>
      </c>
      <c r="E51" s="171">
        <v>215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73">
        <v>3.0000000000000001E-5</v>
      </c>
      <c r="O51" s="173">
        <f>ROUND(E51*N51,2)</f>
        <v>0.01</v>
      </c>
      <c r="P51" s="173">
        <v>0</v>
      </c>
      <c r="Q51" s="173">
        <f>ROUND(E51*P51,2)</f>
        <v>0</v>
      </c>
      <c r="R51" s="173" t="s">
        <v>184</v>
      </c>
      <c r="S51" s="173" t="s">
        <v>121</v>
      </c>
      <c r="T51" s="174" t="s">
        <v>121</v>
      </c>
      <c r="U51" s="155">
        <v>0</v>
      </c>
      <c r="V51" s="155">
        <f>ROUND(E51*U51,2)</f>
        <v>0</v>
      </c>
      <c r="W51" s="155"/>
      <c r="X51" s="155" t="s">
        <v>185</v>
      </c>
      <c r="Y51" s="145"/>
      <c r="Z51" s="145"/>
      <c r="AA51" s="145"/>
      <c r="AB51" s="145"/>
      <c r="AC51" s="145"/>
      <c r="AD51" s="145"/>
      <c r="AE51" s="145"/>
      <c r="AF51" s="145"/>
      <c r="AG51" s="145" t="s">
        <v>186</v>
      </c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52"/>
      <c r="B52" s="153"/>
      <c r="C52" s="187" t="s">
        <v>154</v>
      </c>
      <c r="D52" s="157"/>
      <c r="E52" s="158">
        <v>215</v>
      </c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45"/>
      <c r="Z52" s="145"/>
      <c r="AA52" s="145"/>
      <c r="AB52" s="145"/>
      <c r="AC52" s="145"/>
      <c r="AD52" s="145"/>
      <c r="AE52" s="145"/>
      <c r="AF52" s="145"/>
      <c r="AG52" s="145" t="s">
        <v>127</v>
      </c>
      <c r="AH52" s="145">
        <v>0</v>
      </c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68">
        <v>16</v>
      </c>
      <c r="B53" s="169" t="s">
        <v>187</v>
      </c>
      <c r="C53" s="186" t="s">
        <v>188</v>
      </c>
      <c r="D53" s="170" t="s">
        <v>131</v>
      </c>
      <c r="E53" s="171">
        <v>10.75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3">
        <v>1.67</v>
      </c>
      <c r="O53" s="173">
        <f>ROUND(E53*N53,2)</f>
        <v>17.95</v>
      </c>
      <c r="P53" s="173">
        <v>0</v>
      </c>
      <c r="Q53" s="173">
        <f>ROUND(E53*P53,2)</f>
        <v>0</v>
      </c>
      <c r="R53" s="173" t="s">
        <v>189</v>
      </c>
      <c r="S53" s="173" t="s">
        <v>121</v>
      </c>
      <c r="T53" s="174" t="s">
        <v>121</v>
      </c>
      <c r="U53" s="155">
        <v>0</v>
      </c>
      <c r="V53" s="155">
        <f>ROUND(E53*U53,2)</f>
        <v>0</v>
      </c>
      <c r="W53" s="155"/>
      <c r="X53" s="155" t="s">
        <v>190</v>
      </c>
      <c r="Y53" s="145"/>
      <c r="Z53" s="145"/>
      <c r="AA53" s="145"/>
      <c r="AB53" s="145"/>
      <c r="AC53" s="145"/>
      <c r="AD53" s="145"/>
      <c r="AE53" s="145"/>
      <c r="AF53" s="145"/>
      <c r="AG53" s="145" t="s">
        <v>191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52"/>
      <c r="B54" s="153"/>
      <c r="C54" s="188" t="s">
        <v>192</v>
      </c>
      <c r="D54" s="159"/>
      <c r="E54" s="160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45"/>
      <c r="Z54" s="145"/>
      <c r="AA54" s="145"/>
      <c r="AB54" s="145"/>
      <c r="AC54" s="145"/>
      <c r="AD54" s="145"/>
      <c r="AE54" s="145"/>
      <c r="AF54" s="145"/>
      <c r="AG54" s="145" t="s">
        <v>127</v>
      </c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52"/>
      <c r="B55" s="153"/>
      <c r="C55" s="189" t="s">
        <v>193</v>
      </c>
      <c r="D55" s="159"/>
      <c r="E55" s="160">
        <v>215</v>
      </c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45"/>
      <c r="Z55" s="145"/>
      <c r="AA55" s="145"/>
      <c r="AB55" s="145"/>
      <c r="AC55" s="145"/>
      <c r="AD55" s="145"/>
      <c r="AE55" s="145"/>
      <c r="AF55" s="145"/>
      <c r="AG55" s="145" t="s">
        <v>127</v>
      </c>
      <c r="AH55" s="145">
        <v>2</v>
      </c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52"/>
      <c r="B56" s="153"/>
      <c r="C56" s="188" t="s">
        <v>194</v>
      </c>
      <c r="D56" s="159"/>
      <c r="E56" s="160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45"/>
      <c r="Z56" s="145"/>
      <c r="AA56" s="145"/>
      <c r="AB56" s="145"/>
      <c r="AC56" s="145"/>
      <c r="AD56" s="145"/>
      <c r="AE56" s="145"/>
      <c r="AF56" s="145"/>
      <c r="AG56" s="145" t="s">
        <v>127</v>
      </c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52"/>
      <c r="B57" s="153"/>
      <c r="C57" s="187" t="s">
        <v>195</v>
      </c>
      <c r="D57" s="157"/>
      <c r="E57" s="158">
        <v>10.75</v>
      </c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45"/>
      <c r="Z57" s="145"/>
      <c r="AA57" s="145"/>
      <c r="AB57" s="145"/>
      <c r="AC57" s="145"/>
      <c r="AD57" s="145"/>
      <c r="AE57" s="145"/>
      <c r="AF57" s="145"/>
      <c r="AG57" s="145" t="s">
        <v>127</v>
      </c>
      <c r="AH57" s="145">
        <v>0</v>
      </c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68">
        <v>17</v>
      </c>
      <c r="B58" s="169" t="s">
        <v>196</v>
      </c>
      <c r="C58" s="186" t="s">
        <v>197</v>
      </c>
      <c r="D58" s="170" t="s">
        <v>198</v>
      </c>
      <c r="E58" s="171">
        <v>4.7300000000000004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73">
        <v>1E-3</v>
      </c>
      <c r="O58" s="173">
        <f>ROUND(E58*N58,2)</f>
        <v>0</v>
      </c>
      <c r="P58" s="173">
        <v>0</v>
      </c>
      <c r="Q58" s="173">
        <f>ROUND(E58*P58,2)</f>
        <v>0</v>
      </c>
      <c r="R58" s="173" t="s">
        <v>189</v>
      </c>
      <c r="S58" s="173" t="s">
        <v>121</v>
      </c>
      <c r="T58" s="174" t="s">
        <v>121</v>
      </c>
      <c r="U58" s="155">
        <v>0</v>
      </c>
      <c r="V58" s="155">
        <f>ROUND(E58*U58,2)</f>
        <v>0</v>
      </c>
      <c r="W58" s="155"/>
      <c r="X58" s="155" t="s">
        <v>190</v>
      </c>
      <c r="Y58" s="145"/>
      <c r="Z58" s="145"/>
      <c r="AA58" s="145"/>
      <c r="AB58" s="145"/>
      <c r="AC58" s="145"/>
      <c r="AD58" s="145"/>
      <c r="AE58" s="145"/>
      <c r="AF58" s="145"/>
      <c r="AG58" s="145" t="s">
        <v>191</v>
      </c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52"/>
      <c r="B59" s="153"/>
      <c r="C59" s="187" t="s">
        <v>199</v>
      </c>
      <c r="D59" s="157"/>
      <c r="E59" s="158">
        <v>4.7300000000000004</v>
      </c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45"/>
      <c r="Z59" s="145"/>
      <c r="AA59" s="145"/>
      <c r="AB59" s="145"/>
      <c r="AC59" s="145"/>
      <c r="AD59" s="145"/>
      <c r="AE59" s="145"/>
      <c r="AF59" s="145"/>
      <c r="AG59" s="145" t="s">
        <v>127</v>
      </c>
      <c r="AH59" s="145">
        <v>0</v>
      </c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x14ac:dyDescent="0.2">
      <c r="A60" s="162" t="s">
        <v>115</v>
      </c>
      <c r="B60" s="163" t="s">
        <v>71</v>
      </c>
      <c r="C60" s="185" t="s">
        <v>72</v>
      </c>
      <c r="D60" s="164"/>
      <c r="E60" s="165"/>
      <c r="F60" s="166"/>
      <c r="G60" s="166">
        <f>SUMIF(AG61:AG63,"&lt;&gt;NOR",G61:G63)</f>
        <v>0</v>
      </c>
      <c r="H60" s="166"/>
      <c r="I60" s="166">
        <f>SUM(I61:I63)</f>
        <v>0</v>
      </c>
      <c r="J60" s="166"/>
      <c r="K60" s="166">
        <f>SUM(K61:K63)</f>
        <v>0</v>
      </c>
      <c r="L60" s="166"/>
      <c r="M60" s="166">
        <f>SUM(M61:M63)</f>
        <v>0</v>
      </c>
      <c r="N60" s="166"/>
      <c r="O60" s="166">
        <f>SUM(O61:O63)</f>
        <v>0</v>
      </c>
      <c r="P60" s="166"/>
      <c r="Q60" s="166">
        <f>SUM(Q61:Q63)</f>
        <v>0</v>
      </c>
      <c r="R60" s="166"/>
      <c r="S60" s="166"/>
      <c r="T60" s="167"/>
      <c r="U60" s="161"/>
      <c r="V60" s="161">
        <f>SUM(V61:V63)</f>
        <v>9.75</v>
      </c>
      <c r="W60" s="161"/>
      <c r="X60" s="161"/>
      <c r="AG60" t="s">
        <v>116</v>
      </c>
    </row>
    <row r="61" spans="1:60" ht="22.5" outlineLevel="1" x14ac:dyDescent="0.2">
      <c r="A61" s="168">
        <v>18</v>
      </c>
      <c r="B61" s="169" t="s">
        <v>200</v>
      </c>
      <c r="C61" s="186" t="s">
        <v>201</v>
      </c>
      <c r="D61" s="170" t="s">
        <v>119</v>
      </c>
      <c r="E61" s="171">
        <v>65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73">
        <v>0</v>
      </c>
      <c r="O61" s="173">
        <f>ROUND(E61*N61,2)</f>
        <v>0</v>
      </c>
      <c r="P61" s="173">
        <v>0</v>
      </c>
      <c r="Q61" s="173">
        <f>ROUND(E61*P61,2)</f>
        <v>0</v>
      </c>
      <c r="R61" s="173" t="s">
        <v>132</v>
      </c>
      <c r="S61" s="173" t="s">
        <v>121</v>
      </c>
      <c r="T61" s="174" t="s">
        <v>121</v>
      </c>
      <c r="U61" s="155">
        <v>0.15</v>
      </c>
      <c r="V61" s="155">
        <f>ROUND(E61*U61,2)</f>
        <v>9.75</v>
      </c>
      <c r="W61" s="155"/>
      <c r="X61" s="155" t="s">
        <v>122</v>
      </c>
      <c r="Y61" s="145"/>
      <c r="Z61" s="145"/>
      <c r="AA61" s="145"/>
      <c r="AB61" s="145"/>
      <c r="AC61" s="145"/>
      <c r="AD61" s="145"/>
      <c r="AE61" s="145"/>
      <c r="AF61" s="145"/>
      <c r="AG61" s="145" t="s">
        <v>123</v>
      </c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52"/>
      <c r="B62" s="153"/>
      <c r="C62" s="263" t="s">
        <v>202</v>
      </c>
      <c r="D62" s="264"/>
      <c r="E62" s="264"/>
      <c r="F62" s="264"/>
      <c r="G62" s="264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45"/>
      <c r="Z62" s="145"/>
      <c r="AA62" s="145"/>
      <c r="AB62" s="145"/>
      <c r="AC62" s="145"/>
      <c r="AD62" s="145"/>
      <c r="AE62" s="145"/>
      <c r="AF62" s="145"/>
      <c r="AG62" s="145" t="s">
        <v>125</v>
      </c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75" t="str">
        <f>C62</f>
        <v>z rostlé horniny tř.1 - 4 pod násypy z hornin soudržných do 92% PS a hornin nesoudržných sypkých relativní ulehlosti I(d) do 0,8</v>
      </c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52"/>
      <c r="B63" s="153"/>
      <c r="C63" s="187" t="s">
        <v>128</v>
      </c>
      <c r="D63" s="157"/>
      <c r="E63" s="158">
        <v>65</v>
      </c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5"/>
      <c r="Z63" s="145"/>
      <c r="AA63" s="145"/>
      <c r="AB63" s="145"/>
      <c r="AC63" s="145"/>
      <c r="AD63" s="145"/>
      <c r="AE63" s="145"/>
      <c r="AF63" s="145"/>
      <c r="AG63" s="145" t="s">
        <v>127</v>
      </c>
      <c r="AH63" s="145">
        <v>0</v>
      </c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x14ac:dyDescent="0.2">
      <c r="A64" s="162" t="s">
        <v>115</v>
      </c>
      <c r="B64" s="163" t="s">
        <v>73</v>
      </c>
      <c r="C64" s="185" t="s">
        <v>74</v>
      </c>
      <c r="D64" s="164"/>
      <c r="E64" s="165"/>
      <c r="F64" s="166"/>
      <c r="G64" s="166">
        <f>SUMIF(AG65:AG68,"&lt;&gt;NOR",G65:G68)</f>
        <v>0</v>
      </c>
      <c r="H64" s="166"/>
      <c r="I64" s="166">
        <f>SUM(I65:I68)</f>
        <v>0</v>
      </c>
      <c r="J64" s="166"/>
      <c r="K64" s="166">
        <f>SUM(K65:K68)</f>
        <v>0</v>
      </c>
      <c r="L64" s="166"/>
      <c r="M64" s="166">
        <f>SUM(M65:M68)</f>
        <v>0</v>
      </c>
      <c r="N64" s="166"/>
      <c r="O64" s="166">
        <f>SUM(O65:O68)</f>
        <v>32.76</v>
      </c>
      <c r="P64" s="166"/>
      <c r="Q64" s="166">
        <f>SUM(Q65:Q68)</f>
        <v>0</v>
      </c>
      <c r="R64" s="166"/>
      <c r="S64" s="166"/>
      <c r="T64" s="167"/>
      <c r="U64" s="161"/>
      <c r="V64" s="161">
        <f>SUM(V65:V68)</f>
        <v>3.06</v>
      </c>
      <c r="W64" s="161"/>
      <c r="X64" s="161"/>
      <c r="AG64" t="s">
        <v>116</v>
      </c>
    </row>
    <row r="65" spans="1:60" ht="22.5" outlineLevel="1" x14ac:dyDescent="0.2">
      <c r="A65" s="168">
        <v>19</v>
      </c>
      <c r="B65" s="169" t="s">
        <v>203</v>
      </c>
      <c r="C65" s="186" t="s">
        <v>331</v>
      </c>
      <c r="D65" s="170" t="s">
        <v>119</v>
      </c>
      <c r="E65" s="171">
        <v>65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73">
        <v>0.126</v>
      </c>
      <c r="O65" s="173">
        <f>ROUND(E65*N65,2)</f>
        <v>8.19</v>
      </c>
      <c r="P65" s="173">
        <v>0</v>
      </c>
      <c r="Q65" s="173">
        <f>ROUND(E65*P65,2)</f>
        <v>0</v>
      </c>
      <c r="R65" s="173" t="s">
        <v>204</v>
      </c>
      <c r="S65" s="173" t="s">
        <v>121</v>
      </c>
      <c r="T65" s="174" t="s">
        <v>121</v>
      </c>
      <c r="U65" s="155">
        <v>2.1000000000000001E-2</v>
      </c>
      <c r="V65" s="155">
        <f>ROUND(E65*U65,2)</f>
        <v>1.37</v>
      </c>
      <c r="W65" s="155"/>
      <c r="X65" s="155" t="s">
        <v>122</v>
      </c>
      <c r="Y65" s="145"/>
      <c r="Z65" s="145"/>
      <c r="AA65" s="145"/>
      <c r="AB65" s="145"/>
      <c r="AC65" s="145"/>
      <c r="AD65" s="145"/>
      <c r="AE65" s="145"/>
      <c r="AF65" s="145"/>
      <c r="AG65" s="145" t="s">
        <v>123</v>
      </c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52"/>
      <c r="B66" s="153"/>
      <c r="C66" s="187" t="s">
        <v>128</v>
      </c>
      <c r="D66" s="157"/>
      <c r="E66" s="158">
        <v>65</v>
      </c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45"/>
      <c r="Z66" s="145"/>
      <c r="AA66" s="145"/>
      <c r="AB66" s="145"/>
      <c r="AC66" s="145"/>
      <c r="AD66" s="145"/>
      <c r="AE66" s="145"/>
      <c r="AF66" s="145"/>
      <c r="AG66" s="145" t="s">
        <v>127</v>
      </c>
      <c r="AH66" s="145">
        <v>0</v>
      </c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ht="22.5" outlineLevel="1" x14ac:dyDescent="0.2">
      <c r="A67" s="168">
        <v>20</v>
      </c>
      <c r="B67" s="169" t="s">
        <v>205</v>
      </c>
      <c r="C67" s="186" t="s">
        <v>206</v>
      </c>
      <c r="D67" s="170" t="s">
        <v>119</v>
      </c>
      <c r="E67" s="171">
        <v>65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73">
        <v>0.378</v>
      </c>
      <c r="O67" s="173">
        <f>ROUND(E67*N67,2)</f>
        <v>24.57</v>
      </c>
      <c r="P67" s="173">
        <v>0</v>
      </c>
      <c r="Q67" s="173">
        <f>ROUND(E67*P67,2)</f>
        <v>0</v>
      </c>
      <c r="R67" s="173" t="s">
        <v>204</v>
      </c>
      <c r="S67" s="173" t="s">
        <v>121</v>
      </c>
      <c r="T67" s="174" t="s">
        <v>121</v>
      </c>
      <c r="U67" s="155">
        <v>2.5999999999999999E-2</v>
      </c>
      <c r="V67" s="155">
        <f>ROUND(E67*U67,2)</f>
        <v>1.69</v>
      </c>
      <c r="W67" s="155"/>
      <c r="X67" s="155" t="s">
        <v>122</v>
      </c>
      <c r="Y67" s="145"/>
      <c r="Z67" s="145"/>
      <c r="AA67" s="145"/>
      <c r="AB67" s="145"/>
      <c r="AC67" s="145"/>
      <c r="AD67" s="145"/>
      <c r="AE67" s="145"/>
      <c r="AF67" s="145"/>
      <c r="AG67" s="145" t="s">
        <v>123</v>
      </c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52"/>
      <c r="B68" s="153"/>
      <c r="C68" s="187" t="s">
        <v>128</v>
      </c>
      <c r="D68" s="157"/>
      <c r="E68" s="158">
        <v>65</v>
      </c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5"/>
      <c r="Z68" s="145"/>
      <c r="AA68" s="145"/>
      <c r="AB68" s="145"/>
      <c r="AC68" s="145"/>
      <c r="AD68" s="145"/>
      <c r="AE68" s="145"/>
      <c r="AF68" s="145"/>
      <c r="AG68" s="145" t="s">
        <v>127</v>
      </c>
      <c r="AH68" s="145">
        <v>0</v>
      </c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x14ac:dyDescent="0.2">
      <c r="A69" s="162" t="s">
        <v>115</v>
      </c>
      <c r="B69" s="163" t="s">
        <v>75</v>
      </c>
      <c r="C69" s="185" t="s">
        <v>76</v>
      </c>
      <c r="D69" s="164"/>
      <c r="E69" s="165"/>
      <c r="F69" s="166"/>
      <c r="G69" s="166">
        <f>SUMIF(AG70:AG72,"&lt;&gt;NOR",G70:G72)</f>
        <v>0</v>
      </c>
      <c r="H69" s="166"/>
      <c r="I69" s="166">
        <f>SUM(I70:I72)</f>
        <v>0</v>
      </c>
      <c r="J69" s="166"/>
      <c r="K69" s="166">
        <f>SUM(K70:K72)</f>
        <v>0</v>
      </c>
      <c r="L69" s="166"/>
      <c r="M69" s="166">
        <f>SUM(M70:M72)</f>
        <v>0</v>
      </c>
      <c r="N69" s="166"/>
      <c r="O69" s="166">
        <f>SUM(O70:O72)</f>
        <v>110.22</v>
      </c>
      <c r="P69" s="166"/>
      <c r="Q69" s="166">
        <f>SUM(Q70:Q72)</f>
        <v>0</v>
      </c>
      <c r="R69" s="166"/>
      <c r="S69" s="166"/>
      <c r="T69" s="167"/>
      <c r="U69" s="161"/>
      <c r="V69" s="161">
        <f>SUM(V70:V72)</f>
        <v>110.16</v>
      </c>
      <c r="W69" s="161"/>
      <c r="X69" s="161"/>
      <c r="AG69" t="s">
        <v>116</v>
      </c>
    </row>
    <row r="70" spans="1:60" ht="22.5" outlineLevel="1" x14ac:dyDescent="0.2">
      <c r="A70" s="168">
        <v>21</v>
      </c>
      <c r="B70" s="169" t="s">
        <v>207</v>
      </c>
      <c r="C70" s="186" t="s">
        <v>208</v>
      </c>
      <c r="D70" s="170" t="s">
        <v>131</v>
      </c>
      <c r="E70" s="171">
        <v>60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73">
        <v>1.837</v>
      </c>
      <c r="O70" s="173">
        <f>ROUND(E70*N70,2)</f>
        <v>110.22</v>
      </c>
      <c r="P70" s="173">
        <v>0</v>
      </c>
      <c r="Q70" s="173">
        <f>ROUND(E70*P70,2)</f>
        <v>0</v>
      </c>
      <c r="R70" s="173" t="s">
        <v>209</v>
      </c>
      <c r="S70" s="173" t="s">
        <v>121</v>
      </c>
      <c r="T70" s="174" t="s">
        <v>121</v>
      </c>
      <c r="U70" s="155">
        <v>1.8360000000000001</v>
      </c>
      <c r="V70" s="155">
        <f>ROUND(E70*U70,2)</f>
        <v>110.16</v>
      </c>
      <c r="W70" s="155"/>
      <c r="X70" s="155" t="s">
        <v>122</v>
      </c>
      <c r="Y70" s="145"/>
      <c r="Z70" s="145"/>
      <c r="AA70" s="145"/>
      <c r="AB70" s="145"/>
      <c r="AC70" s="145"/>
      <c r="AD70" s="145"/>
      <c r="AE70" s="145"/>
      <c r="AF70" s="145"/>
      <c r="AG70" s="145" t="s">
        <v>123</v>
      </c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52"/>
      <c r="B71" s="153"/>
      <c r="C71" s="263" t="s">
        <v>210</v>
      </c>
      <c r="D71" s="264"/>
      <c r="E71" s="264"/>
      <c r="F71" s="264"/>
      <c r="G71" s="264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45"/>
      <c r="Z71" s="145"/>
      <c r="AA71" s="145"/>
      <c r="AB71" s="145"/>
      <c r="AC71" s="145"/>
      <c r="AD71" s="145"/>
      <c r="AE71" s="145"/>
      <c r="AF71" s="145"/>
      <c r="AG71" s="145" t="s">
        <v>125</v>
      </c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75" t="str">
        <f>C71</f>
        <v>pod mazaniny a dlažby, popř. na plochých střechách, vodorovný nebo ve spádu, s udusáním a urovnáním povrchu,</v>
      </c>
      <c r="BB71" s="145"/>
      <c r="BC71" s="145"/>
      <c r="BD71" s="145"/>
      <c r="BE71" s="145"/>
      <c r="BF71" s="145"/>
      <c r="BG71" s="145"/>
      <c r="BH71" s="145"/>
    </row>
    <row r="72" spans="1:60" ht="22.5" outlineLevel="1" x14ac:dyDescent="0.2">
      <c r="A72" s="152"/>
      <c r="B72" s="153"/>
      <c r="C72" s="187" t="s">
        <v>332</v>
      </c>
      <c r="D72" s="157"/>
      <c r="E72" s="158">
        <v>60</v>
      </c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45"/>
      <c r="Z72" s="145"/>
      <c r="AA72" s="145"/>
      <c r="AB72" s="145"/>
      <c r="AC72" s="145"/>
      <c r="AD72" s="145"/>
      <c r="AE72" s="145"/>
      <c r="AF72" s="145"/>
      <c r="AG72" s="145" t="s">
        <v>127</v>
      </c>
      <c r="AH72" s="145">
        <v>0</v>
      </c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x14ac:dyDescent="0.2">
      <c r="A73" s="162" t="s">
        <v>115</v>
      </c>
      <c r="B73" s="163" t="s">
        <v>77</v>
      </c>
      <c r="C73" s="185" t="s">
        <v>78</v>
      </c>
      <c r="D73" s="164"/>
      <c r="E73" s="165"/>
      <c r="F73" s="166"/>
      <c r="G73" s="166">
        <f>SUMIF(AG74:AG74,"&lt;&gt;NOR",G74:G74)</f>
        <v>0</v>
      </c>
      <c r="H73" s="166"/>
      <c r="I73" s="166">
        <f>SUM(I74:I74)</f>
        <v>0</v>
      </c>
      <c r="J73" s="166"/>
      <c r="K73" s="166">
        <f>SUM(K74:K74)</f>
        <v>0</v>
      </c>
      <c r="L73" s="166"/>
      <c r="M73" s="166">
        <f>SUM(M74:M74)</f>
        <v>0</v>
      </c>
      <c r="N73" s="166"/>
      <c r="O73" s="166">
        <f>SUM(O74:O74)</f>
        <v>0</v>
      </c>
      <c r="P73" s="166"/>
      <c r="Q73" s="166">
        <f>SUM(Q74:Q74)</f>
        <v>0</v>
      </c>
      <c r="R73" s="166"/>
      <c r="S73" s="166"/>
      <c r="T73" s="167"/>
      <c r="U73" s="161"/>
      <c r="V73" s="161">
        <f>SUM(V74:V74)</f>
        <v>309.8</v>
      </c>
      <c r="W73" s="161"/>
      <c r="X73" s="161"/>
      <c r="AG73" t="s">
        <v>116</v>
      </c>
    </row>
    <row r="74" spans="1:60" ht="22.5" outlineLevel="1" x14ac:dyDescent="0.2">
      <c r="A74" s="176">
        <v>22</v>
      </c>
      <c r="B74" s="177" t="s">
        <v>211</v>
      </c>
      <c r="C74" s="190" t="s">
        <v>212</v>
      </c>
      <c r="D74" s="178" t="s">
        <v>173</v>
      </c>
      <c r="E74" s="179">
        <v>160.93723</v>
      </c>
      <c r="F74" s="180"/>
      <c r="G74" s="181">
        <f>ROUND(E74*F74,2)</f>
        <v>0</v>
      </c>
      <c r="H74" s="180"/>
      <c r="I74" s="181">
        <f>ROUND(E74*H74,2)</f>
        <v>0</v>
      </c>
      <c r="J74" s="180"/>
      <c r="K74" s="181">
        <f>ROUND(E74*J74,2)</f>
        <v>0</v>
      </c>
      <c r="L74" s="181">
        <v>21</v>
      </c>
      <c r="M74" s="181">
        <f>G74*(1+L74/100)</f>
        <v>0</v>
      </c>
      <c r="N74" s="181">
        <v>0</v>
      </c>
      <c r="O74" s="181">
        <f>ROUND(E74*N74,2)</f>
        <v>0</v>
      </c>
      <c r="P74" s="181">
        <v>0</v>
      </c>
      <c r="Q74" s="181">
        <f>ROUND(E74*P74,2)</f>
        <v>0</v>
      </c>
      <c r="R74" s="181" t="s">
        <v>120</v>
      </c>
      <c r="S74" s="181" t="s">
        <v>121</v>
      </c>
      <c r="T74" s="182" t="s">
        <v>121</v>
      </c>
      <c r="U74" s="155">
        <v>1.925</v>
      </c>
      <c r="V74" s="155">
        <f>ROUND(E74*U74,2)</f>
        <v>309.8</v>
      </c>
      <c r="W74" s="155"/>
      <c r="X74" s="155" t="s">
        <v>213</v>
      </c>
      <c r="Y74" s="145"/>
      <c r="Z74" s="145"/>
      <c r="AA74" s="145"/>
      <c r="AB74" s="145"/>
      <c r="AC74" s="145"/>
      <c r="AD74" s="145"/>
      <c r="AE74" s="145"/>
      <c r="AF74" s="145"/>
      <c r="AG74" s="145" t="s">
        <v>214</v>
      </c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x14ac:dyDescent="0.2">
      <c r="A75" s="162" t="s">
        <v>115</v>
      </c>
      <c r="B75" s="163" t="s">
        <v>79</v>
      </c>
      <c r="C75" s="185" t="s">
        <v>80</v>
      </c>
      <c r="D75" s="164"/>
      <c r="E75" s="165"/>
      <c r="F75" s="166"/>
      <c r="G75" s="166">
        <f>SUMIF(AG76:AG81,"&lt;&gt;NOR",G76:G81)</f>
        <v>0</v>
      </c>
      <c r="H75" s="166"/>
      <c r="I75" s="166">
        <f>SUM(I76:I81)</f>
        <v>0</v>
      </c>
      <c r="J75" s="166"/>
      <c r="K75" s="166">
        <f>SUM(K76:K81)</f>
        <v>0</v>
      </c>
      <c r="L75" s="166"/>
      <c r="M75" s="166">
        <f>SUM(M76:M81)</f>
        <v>0</v>
      </c>
      <c r="N75" s="166"/>
      <c r="O75" s="166">
        <f>SUM(O76:O81)</f>
        <v>7.0000000000000007E-2</v>
      </c>
      <c r="P75" s="166"/>
      <c r="Q75" s="166">
        <f>SUM(Q76:Q81)</f>
        <v>0</v>
      </c>
      <c r="R75" s="166"/>
      <c r="S75" s="166"/>
      <c r="T75" s="167"/>
      <c r="U75" s="161"/>
      <c r="V75" s="161">
        <f>SUM(V76:V81)</f>
        <v>10</v>
      </c>
      <c r="W75" s="161"/>
      <c r="X75" s="161"/>
      <c r="AG75" t="s">
        <v>116</v>
      </c>
    </row>
    <row r="76" spans="1:60" ht="22.5" outlineLevel="1" x14ac:dyDescent="0.2">
      <c r="A76" s="168">
        <v>23</v>
      </c>
      <c r="B76" s="169" t="s">
        <v>215</v>
      </c>
      <c r="C76" s="186" t="s">
        <v>216</v>
      </c>
      <c r="D76" s="170" t="s">
        <v>119</v>
      </c>
      <c r="E76" s="171">
        <v>200</v>
      </c>
      <c r="F76" s="172"/>
      <c r="G76" s="173">
        <f>ROUND(E76*F76,2)</f>
        <v>0</v>
      </c>
      <c r="H76" s="172"/>
      <c r="I76" s="173">
        <f>ROUND(E76*H76,2)</f>
        <v>0</v>
      </c>
      <c r="J76" s="172"/>
      <c r="K76" s="173">
        <f>ROUND(E76*J76,2)</f>
        <v>0</v>
      </c>
      <c r="L76" s="173">
        <v>21</v>
      </c>
      <c r="M76" s="173">
        <f>G76*(1+L76/100)</f>
        <v>0</v>
      </c>
      <c r="N76" s="173">
        <v>0</v>
      </c>
      <c r="O76" s="173">
        <f>ROUND(E76*N76,2)</f>
        <v>0</v>
      </c>
      <c r="P76" s="173">
        <v>0</v>
      </c>
      <c r="Q76" s="173">
        <f>ROUND(E76*P76,2)</f>
        <v>0</v>
      </c>
      <c r="R76" s="173" t="s">
        <v>217</v>
      </c>
      <c r="S76" s="173" t="s">
        <v>121</v>
      </c>
      <c r="T76" s="174" t="s">
        <v>121</v>
      </c>
      <c r="U76" s="155">
        <v>0.05</v>
      </c>
      <c r="V76" s="155">
        <f>ROUND(E76*U76,2)</f>
        <v>10</v>
      </c>
      <c r="W76" s="155"/>
      <c r="X76" s="155" t="s">
        <v>122</v>
      </c>
      <c r="Y76" s="145"/>
      <c r="Z76" s="145"/>
      <c r="AA76" s="145"/>
      <c r="AB76" s="145"/>
      <c r="AC76" s="145"/>
      <c r="AD76" s="145"/>
      <c r="AE76" s="145"/>
      <c r="AF76" s="145"/>
      <c r="AG76" s="145" t="s">
        <v>123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ht="22.5" outlineLevel="1" x14ac:dyDescent="0.2">
      <c r="A77" s="152"/>
      <c r="B77" s="153"/>
      <c r="C77" s="187" t="s">
        <v>218</v>
      </c>
      <c r="D77" s="157"/>
      <c r="E77" s="158">
        <v>200</v>
      </c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45"/>
      <c r="Z77" s="145"/>
      <c r="AA77" s="145"/>
      <c r="AB77" s="145"/>
      <c r="AC77" s="145"/>
      <c r="AD77" s="145"/>
      <c r="AE77" s="145"/>
      <c r="AF77" s="145"/>
      <c r="AG77" s="145" t="s">
        <v>127</v>
      </c>
      <c r="AH77" s="145">
        <v>0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ht="22.5" outlineLevel="1" x14ac:dyDescent="0.2">
      <c r="A78" s="168">
        <v>24</v>
      </c>
      <c r="B78" s="169" t="s">
        <v>219</v>
      </c>
      <c r="C78" s="186" t="s">
        <v>220</v>
      </c>
      <c r="D78" s="170" t="s">
        <v>119</v>
      </c>
      <c r="E78" s="171">
        <v>230</v>
      </c>
      <c r="F78" s="172"/>
      <c r="G78" s="173">
        <f>ROUND(E78*F78,2)</f>
        <v>0</v>
      </c>
      <c r="H78" s="172"/>
      <c r="I78" s="173">
        <f>ROUND(E78*H78,2)</f>
        <v>0</v>
      </c>
      <c r="J78" s="172"/>
      <c r="K78" s="173">
        <f>ROUND(E78*J78,2)</f>
        <v>0</v>
      </c>
      <c r="L78" s="173">
        <v>21</v>
      </c>
      <c r="M78" s="173">
        <f>G78*(1+L78/100)</f>
        <v>0</v>
      </c>
      <c r="N78" s="173">
        <v>2.9999999999999997E-4</v>
      </c>
      <c r="O78" s="173">
        <f>ROUND(E78*N78,2)</f>
        <v>7.0000000000000007E-2</v>
      </c>
      <c r="P78" s="173">
        <v>0</v>
      </c>
      <c r="Q78" s="173">
        <f>ROUND(E78*P78,2)</f>
        <v>0</v>
      </c>
      <c r="R78" s="173" t="s">
        <v>189</v>
      </c>
      <c r="S78" s="173" t="s">
        <v>121</v>
      </c>
      <c r="T78" s="174" t="s">
        <v>121</v>
      </c>
      <c r="U78" s="155">
        <v>0</v>
      </c>
      <c r="V78" s="155">
        <f>ROUND(E78*U78,2)</f>
        <v>0</v>
      </c>
      <c r="W78" s="155"/>
      <c r="X78" s="155" t="s">
        <v>190</v>
      </c>
      <c r="Y78" s="145"/>
      <c r="Z78" s="145"/>
      <c r="AA78" s="145"/>
      <c r="AB78" s="145"/>
      <c r="AC78" s="145"/>
      <c r="AD78" s="145"/>
      <c r="AE78" s="145"/>
      <c r="AF78" s="145"/>
      <c r="AG78" s="145" t="s">
        <v>191</v>
      </c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52"/>
      <c r="B79" s="153"/>
      <c r="C79" s="187" t="s">
        <v>221</v>
      </c>
      <c r="D79" s="157"/>
      <c r="E79" s="158">
        <v>230</v>
      </c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45"/>
      <c r="Z79" s="145"/>
      <c r="AA79" s="145"/>
      <c r="AB79" s="145"/>
      <c r="AC79" s="145"/>
      <c r="AD79" s="145"/>
      <c r="AE79" s="145"/>
      <c r="AF79" s="145"/>
      <c r="AG79" s="145" t="s">
        <v>127</v>
      </c>
      <c r="AH79" s="145">
        <v>5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52">
        <v>25</v>
      </c>
      <c r="B80" s="153" t="s">
        <v>222</v>
      </c>
      <c r="C80" s="191" t="s">
        <v>223</v>
      </c>
      <c r="D80" s="154" t="s">
        <v>0</v>
      </c>
      <c r="E80" s="183"/>
      <c r="F80" s="156"/>
      <c r="G80" s="155">
        <f>ROUND(E80*F80,2)</f>
        <v>0</v>
      </c>
      <c r="H80" s="156"/>
      <c r="I80" s="155">
        <f>ROUND(E80*H80,2)</f>
        <v>0</v>
      </c>
      <c r="J80" s="156"/>
      <c r="K80" s="155">
        <f>ROUND(E80*J80,2)</f>
        <v>0</v>
      </c>
      <c r="L80" s="155">
        <v>21</v>
      </c>
      <c r="M80" s="155">
        <f>G80*(1+L80/100)</f>
        <v>0</v>
      </c>
      <c r="N80" s="155">
        <v>0</v>
      </c>
      <c r="O80" s="155">
        <f>ROUND(E80*N80,2)</f>
        <v>0</v>
      </c>
      <c r="P80" s="155">
        <v>0</v>
      </c>
      <c r="Q80" s="155">
        <f>ROUND(E80*P80,2)</f>
        <v>0</v>
      </c>
      <c r="R80" s="155" t="s">
        <v>217</v>
      </c>
      <c r="S80" s="155" t="s">
        <v>121</v>
      </c>
      <c r="T80" s="155" t="s">
        <v>121</v>
      </c>
      <c r="U80" s="155">
        <v>0</v>
      </c>
      <c r="V80" s="155">
        <f>ROUND(E80*U80,2)</f>
        <v>0</v>
      </c>
      <c r="W80" s="155"/>
      <c r="X80" s="155" t="s">
        <v>213</v>
      </c>
      <c r="Y80" s="145"/>
      <c r="Z80" s="145"/>
      <c r="AA80" s="145"/>
      <c r="AB80" s="145"/>
      <c r="AC80" s="145"/>
      <c r="AD80" s="145"/>
      <c r="AE80" s="145"/>
      <c r="AF80" s="145"/>
      <c r="AG80" s="145" t="s">
        <v>214</v>
      </c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52"/>
      <c r="B81" s="153"/>
      <c r="C81" s="265" t="s">
        <v>224</v>
      </c>
      <c r="D81" s="266"/>
      <c r="E81" s="266"/>
      <c r="F81" s="266"/>
      <c r="G81" s="266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45"/>
      <c r="Z81" s="145"/>
      <c r="AA81" s="145"/>
      <c r="AB81" s="145"/>
      <c r="AC81" s="145"/>
      <c r="AD81" s="145"/>
      <c r="AE81" s="145"/>
      <c r="AF81" s="145"/>
      <c r="AG81" s="145" t="s">
        <v>125</v>
      </c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x14ac:dyDescent="0.2">
      <c r="A82" s="162" t="s">
        <v>115</v>
      </c>
      <c r="B82" s="163" t="s">
        <v>81</v>
      </c>
      <c r="C82" s="185" t="s">
        <v>82</v>
      </c>
      <c r="D82" s="164"/>
      <c r="E82" s="165"/>
      <c r="F82" s="166"/>
      <c r="G82" s="166">
        <f>SUMIF(AG83:AG98,"&lt;&gt;NOR",G83:G98)</f>
        <v>0</v>
      </c>
      <c r="H82" s="166"/>
      <c r="I82" s="166">
        <f>SUM(I83:I98)</f>
        <v>0</v>
      </c>
      <c r="J82" s="166"/>
      <c r="K82" s="166">
        <f>SUM(K83:K98)</f>
        <v>0</v>
      </c>
      <c r="L82" s="166"/>
      <c r="M82" s="166">
        <f>SUM(M83:M98)</f>
        <v>0</v>
      </c>
      <c r="N82" s="166"/>
      <c r="O82" s="166">
        <f>SUM(O83:O98)</f>
        <v>0</v>
      </c>
      <c r="P82" s="166"/>
      <c r="Q82" s="166">
        <f>SUM(Q83:Q98)</f>
        <v>0</v>
      </c>
      <c r="R82" s="166"/>
      <c r="S82" s="166"/>
      <c r="T82" s="167"/>
      <c r="U82" s="161"/>
      <c r="V82" s="161">
        <f>SUM(V83:V98)</f>
        <v>0</v>
      </c>
      <c r="W82" s="161"/>
      <c r="X82" s="161"/>
      <c r="AG82" t="s">
        <v>116</v>
      </c>
    </row>
    <row r="83" spans="1:60" outlineLevel="1" x14ac:dyDescent="0.2">
      <c r="A83" s="176">
        <v>26</v>
      </c>
      <c r="B83" s="177" t="s">
        <v>225</v>
      </c>
      <c r="C83" s="190" t="s">
        <v>226</v>
      </c>
      <c r="D83" s="178" t="s">
        <v>227</v>
      </c>
      <c r="E83" s="179">
        <v>1</v>
      </c>
      <c r="F83" s="180"/>
      <c r="G83" s="181">
        <f t="shared" ref="G83:G98" si="0">ROUND(E83*F83,2)</f>
        <v>0</v>
      </c>
      <c r="H83" s="180"/>
      <c r="I83" s="181">
        <f t="shared" ref="I83:I98" si="1">ROUND(E83*H83,2)</f>
        <v>0</v>
      </c>
      <c r="J83" s="180"/>
      <c r="K83" s="181">
        <f t="shared" ref="K83:K98" si="2">ROUND(E83*J83,2)</f>
        <v>0</v>
      </c>
      <c r="L83" s="181">
        <v>21</v>
      </c>
      <c r="M83" s="181">
        <f t="shared" ref="M83:M98" si="3">G83*(1+L83/100)</f>
        <v>0</v>
      </c>
      <c r="N83" s="181">
        <v>0</v>
      </c>
      <c r="O83" s="181">
        <f t="shared" ref="O83:O98" si="4">ROUND(E83*N83,2)</f>
        <v>0</v>
      </c>
      <c r="P83" s="181">
        <v>0</v>
      </c>
      <c r="Q83" s="181">
        <f t="shared" ref="Q83:Q98" si="5">ROUND(E83*P83,2)</f>
        <v>0</v>
      </c>
      <c r="R83" s="181"/>
      <c r="S83" s="181" t="s">
        <v>228</v>
      </c>
      <c r="T83" s="182" t="s">
        <v>229</v>
      </c>
      <c r="U83" s="155">
        <v>0</v>
      </c>
      <c r="V83" s="155">
        <f t="shared" ref="V83:V98" si="6">ROUND(E83*U83,2)</f>
        <v>0</v>
      </c>
      <c r="W83" s="155"/>
      <c r="X83" s="155" t="s">
        <v>122</v>
      </c>
      <c r="Y83" s="145"/>
      <c r="Z83" s="145"/>
      <c r="AA83" s="145"/>
      <c r="AB83" s="145"/>
      <c r="AC83" s="145"/>
      <c r="AD83" s="145"/>
      <c r="AE83" s="145"/>
      <c r="AF83" s="145"/>
      <c r="AG83" s="145" t="s">
        <v>123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76">
        <v>27</v>
      </c>
      <c r="B84" s="177" t="s">
        <v>230</v>
      </c>
      <c r="C84" s="190" t="s">
        <v>231</v>
      </c>
      <c r="D84" s="178" t="s">
        <v>227</v>
      </c>
      <c r="E84" s="179">
        <v>1</v>
      </c>
      <c r="F84" s="180"/>
      <c r="G84" s="181">
        <f t="shared" si="0"/>
        <v>0</v>
      </c>
      <c r="H84" s="180"/>
      <c r="I84" s="181">
        <f t="shared" si="1"/>
        <v>0</v>
      </c>
      <c r="J84" s="180"/>
      <c r="K84" s="181">
        <f t="shared" si="2"/>
        <v>0</v>
      </c>
      <c r="L84" s="181">
        <v>21</v>
      </c>
      <c r="M84" s="181">
        <f t="shared" si="3"/>
        <v>0</v>
      </c>
      <c r="N84" s="181">
        <v>0</v>
      </c>
      <c r="O84" s="181">
        <f t="shared" si="4"/>
        <v>0</v>
      </c>
      <c r="P84" s="181">
        <v>0</v>
      </c>
      <c r="Q84" s="181">
        <f t="shared" si="5"/>
        <v>0</v>
      </c>
      <c r="R84" s="181"/>
      <c r="S84" s="181" t="s">
        <v>228</v>
      </c>
      <c r="T84" s="182" t="s">
        <v>229</v>
      </c>
      <c r="U84" s="155">
        <v>0</v>
      </c>
      <c r="V84" s="155">
        <f t="shared" si="6"/>
        <v>0</v>
      </c>
      <c r="W84" s="155"/>
      <c r="X84" s="155" t="s">
        <v>122</v>
      </c>
      <c r="Y84" s="145"/>
      <c r="Z84" s="145"/>
      <c r="AA84" s="145"/>
      <c r="AB84" s="145"/>
      <c r="AC84" s="145"/>
      <c r="AD84" s="145"/>
      <c r="AE84" s="145"/>
      <c r="AF84" s="145"/>
      <c r="AG84" s="145" t="s">
        <v>123</v>
      </c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76">
        <v>28</v>
      </c>
      <c r="B85" s="177" t="s">
        <v>232</v>
      </c>
      <c r="C85" s="190" t="s">
        <v>233</v>
      </c>
      <c r="D85" s="178" t="s">
        <v>227</v>
      </c>
      <c r="E85" s="179">
        <v>1</v>
      </c>
      <c r="F85" s="180"/>
      <c r="G85" s="181">
        <f t="shared" si="0"/>
        <v>0</v>
      </c>
      <c r="H85" s="180"/>
      <c r="I85" s="181">
        <f t="shared" si="1"/>
        <v>0</v>
      </c>
      <c r="J85" s="180"/>
      <c r="K85" s="181">
        <f t="shared" si="2"/>
        <v>0</v>
      </c>
      <c r="L85" s="181">
        <v>21</v>
      </c>
      <c r="M85" s="181">
        <f t="shared" si="3"/>
        <v>0</v>
      </c>
      <c r="N85" s="181">
        <v>0</v>
      </c>
      <c r="O85" s="181">
        <f t="shared" si="4"/>
        <v>0</v>
      </c>
      <c r="P85" s="181">
        <v>0</v>
      </c>
      <c r="Q85" s="181">
        <f t="shared" si="5"/>
        <v>0</v>
      </c>
      <c r="R85" s="181"/>
      <c r="S85" s="181" t="s">
        <v>228</v>
      </c>
      <c r="T85" s="182" t="s">
        <v>229</v>
      </c>
      <c r="U85" s="155">
        <v>0</v>
      </c>
      <c r="V85" s="155">
        <f t="shared" si="6"/>
        <v>0</v>
      </c>
      <c r="W85" s="155"/>
      <c r="X85" s="155" t="s">
        <v>122</v>
      </c>
      <c r="Y85" s="145"/>
      <c r="Z85" s="145"/>
      <c r="AA85" s="145"/>
      <c r="AB85" s="145"/>
      <c r="AC85" s="145"/>
      <c r="AD85" s="145"/>
      <c r="AE85" s="145"/>
      <c r="AF85" s="145"/>
      <c r="AG85" s="145" t="s">
        <v>123</v>
      </c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76">
        <v>29</v>
      </c>
      <c r="B86" s="177" t="s">
        <v>234</v>
      </c>
      <c r="C86" s="190" t="s">
        <v>235</v>
      </c>
      <c r="D86" s="178" t="s">
        <v>227</v>
      </c>
      <c r="E86" s="179">
        <v>1</v>
      </c>
      <c r="F86" s="180"/>
      <c r="G86" s="181">
        <f t="shared" si="0"/>
        <v>0</v>
      </c>
      <c r="H86" s="180"/>
      <c r="I86" s="181">
        <f t="shared" si="1"/>
        <v>0</v>
      </c>
      <c r="J86" s="180"/>
      <c r="K86" s="181">
        <f t="shared" si="2"/>
        <v>0</v>
      </c>
      <c r="L86" s="181">
        <v>21</v>
      </c>
      <c r="M86" s="181">
        <f t="shared" si="3"/>
        <v>0</v>
      </c>
      <c r="N86" s="181">
        <v>0</v>
      </c>
      <c r="O86" s="181">
        <f t="shared" si="4"/>
        <v>0</v>
      </c>
      <c r="P86" s="181">
        <v>0</v>
      </c>
      <c r="Q86" s="181">
        <f t="shared" si="5"/>
        <v>0</v>
      </c>
      <c r="R86" s="181"/>
      <c r="S86" s="181" t="s">
        <v>228</v>
      </c>
      <c r="T86" s="182" t="s">
        <v>229</v>
      </c>
      <c r="U86" s="155">
        <v>0</v>
      </c>
      <c r="V86" s="155">
        <f t="shared" si="6"/>
        <v>0</v>
      </c>
      <c r="W86" s="155"/>
      <c r="X86" s="155" t="s">
        <v>122</v>
      </c>
      <c r="Y86" s="145"/>
      <c r="Z86" s="145"/>
      <c r="AA86" s="145"/>
      <c r="AB86" s="145"/>
      <c r="AC86" s="145"/>
      <c r="AD86" s="145"/>
      <c r="AE86" s="145"/>
      <c r="AF86" s="145"/>
      <c r="AG86" s="145" t="s">
        <v>123</v>
      </c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76">
        <v>30</v>
      </c>
      <c r="B87" s="177" t="s">
        <v>236</v>
      </c>
      <c r="C87" s="190" t="s">
        <v>237</v>
      </c>
      <c r="D87" s="178" t="s">
        <v>227</v>
      </c>
      <c r="E87" s="179">
        <v>1</v>
      </c>
      <c r="F87" s="180"/>
      <c r="G87" s="181">
        <f t="shared" si="0"/>
        <v>0</v>
      </c>
      <c r="H87" s="180"/>
      <c r="I87" s="181">
        <f t="shared" si="1"/>
        <v>0</v>
      </c>
      <c r="J87" s="180"/>
      <c r="K87" s="181">
        <f t="shared" si="2"/>
        <v>0</v>
      </c>
      <c r="L87" s="181">
        <v>21</v>
      </c>
      <c r="M87" s="181">
        <f t="shared" si="3"/>
        <v>0</v>
      </c>
      <c r="N87" s="181">
        <v>0</v>
      </c>
      <c r="O87" s="181">
        <f t="shared" si="4"/>
        <v>0</v>
      </c>
      <c r="P87" s="181">
        <v>0</v>
      </c>
      <c r="Q87" s="181">
        <f t="shared" si="5"/>
        <v>0</v>
      </c>
      <c r="R87" s="181"/>
      <c r="S87" s="181" t="s">
        <v>228</v>
      </c>
      <c r="T87" s="182" t="s">
        <v>229</v>
      </c>
      <c r="U87" s="155">
        <v>0</v>
      </c>
      <c r="V87" s="155">
        <f t="shared" si="6"/>
        <v>0</v>
      </c>
      <c r="W87" s="155"/>
      <c r="X87" s="155" t="s">
        <v>122</v>
      </c>
      <c r="Y87" s="145"/>
      <c r="Z87" s="145"/>
      <c r="AA87" s="145"/>
      <c r="AB87" s="145"/>
      <c r="AC87" s="145"/>
      <c r="AD87" s="145"/>
      <c r="AE87" s="145"/>
      <c r="AF87" s="145"/>
      <c r="AG87" s="145" t="s">
        <v>123</v>
      </c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76">
        <v>31</v>
      </c>
      <c r="B88" s="177" t="s">
        <v>238</v>
      </c>
      <c r="C88" s="190" t="s">
        <v>239</v>
      </c>
      <c r="D88" s="178" t="s">
        <v>227</v>
      </c>
      <c r="E88" s="179">
        <v>1</v>
      </c>
      <c r="F88" s="180"/>
      <c r="G88" s="181">
        <f t="shared" si="0"/>
        <v>0</v>
      </c>
      <c r="H88" s="180"/>
      <c r="I88" s="181">
        <f t="shared" si="1"/>
        <v>0</v>
      </c>
      <c r="J88" s="180"/>
      <c r="K88" s="181">
        <f t="shared" si="2"/>
        <v>0</v>
      </c>
      <c r="L88" s="181">
        <v>21</v>
      </c>
      <c r="M88" s="181">
        <f t="shared" si="3"/>
        <v>0</v>
      </c>
      <c r="N88" s="181">
        <v>0</v>
      </c>
      <c r="O88" s="181">
        <f t="shared" si="4"/>
        <v>0</v>
      </c>
      <c r="P88" s="181">
        <v>0</v>
      </c>
      <c r="Q88" s="181">
        <f t="shared" si="5"/>
        <v>0</v>
      </c>
      <c r="R88" s="181"/>
      <c r="S88" s="181" t="s">
        <v>228</v>
      </c>
      <c r="T88" s="182" t="s">
        <v>229</v>
      </c>
      <c r="U88" s="155">
        <v>0</v>
      </c>
      <c r="V88" s="155">
        <f t="shared" si="6"/>
        <v>0</v>
      </c>
      <c r="W88" s="155"/>
      <c r="X88" s="155" t="s">
        <v>122</v>
      </c>
      <c r="Y88" s="145"/>
      <c r="Z88" s="145"/>
      <c r="AA88" s="145"/>
      <c r="AB88" s="145"/>
      <c r="AC88" s="145"/>
      <c r="AD88" s="145"/>
      <c r="AE88" s="145"/>
      <c r="AF88" s="145"/>
      <c r="AG88" s="145" t="s">
        <v>123</v>
      </c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76">
        <v>32</v>
      </c>
      <c r="B89" s="177" t="s">
        <v>240</v>
      </c>
      <c r="C89" s="190" t="s">
        <v>241</v>
      </c>
      <c r="D89" s="178" t="s">
        <v>227</v>
      </c>
      <c r="E89" s="179">
        <v>1</v>
      </c>
      <c r="F89" s="180"/>
      <c r="G89" s="181">
        <f t="shared" si="0"/>
        <v>0</v>
      </c>
      <c r="H89" s="180"/>
      <c r="I89" s="181">
        <f t="shared" si="1"/>
        <v>0</v>
      </c>
      <c r="J89" s="180"/>
      <c r="K89" s="181">
        <f t="shared" si="2"/>
        <v>0</v>
      </c>
      <c r="L89" s="181">
        <v>21</v>
      </c>
      <c r="M89" s="181">
        <f t="shared" si="3"/>
        <v>0</v>
      </c>
      <c r="N89" s="181">
        <v>0</v>
      </c>
      <c r="O89" s="181">
        <f t="shared" si="4"/>
        <v>0</v>
      </c>
      <c r="P89" s="181">
        <v>0</v>
      </c>
      <c r="Q89" s="181">
        <f t="shared" si="5"/>
        <v>0</v>
      </c>
      <c r="R89" s="181"/>
      <c r="S89" s="181" t="s">
        <v>228</v>
      </c>
      <c r="T89" s="182" t="s">
        <v>229</v>
      </c>
      <c r="U89" s="155">
        <v>0</v>
      </c>
      <c r="V89" s="155">
        <f t="shared" si="6"/>
        <v>0</v>
      </c>
      <c r="W89" s="155"/>
      <c r="X89" s="155" t="s">
        <v>122</v>
      </c>
      <c r="Y89" s="145"/>
      <c r="Z89" s="145"/>
      <c r="AA89" s="145"/>
      <c r="AB89" s="145"/>
      <c r="AC89" s="145"/>
      <c r="AD89" s="145"/>
      <c r="AE89" s="145"/>
      <c r="AF89" s="145"/>
      <c r="AG89" s="145" t="s">
        <v>123</v>
      </c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76">
        <v>33</v>
      </c>
      <c r="B90" s="177" t="s">
        <v>242</v>
      </c>
      <c r="C90" s="190" t="s">
        <v>243</v>
      </c>
      <c r="D90" s="178" t="s">
        <v>227</v>
      </c>
      <c r="E90" s="179">
        <v>1</v>
      </c>
      <c r="F90" s="180"/>
      <c r="G90" s="181">
        <f t="shared" si="0"/>
        <v>0</v>
      </c>
      <c r="H90" s="180"/>
      <c r="I90" s="181">
        <f t="shared" si="1"/>
        <v>0</v>
      </c>
      <c r="J90" s="180"/>
      <c r="K90" s="181">
        <f t="shared" si="2"/>
        <v>0</v>
      </c>
      <c r="L90" s="181">
        <v>21</v>
      </c>
      <c r="M90" s="181">
        <f t="shared" si="3"/>
        <v>0</v>
      </c>
      <c r="N90" s="181">
        <v>0</v>
      </c>
      <c r="O90" s="181">
        <f t="shared" si="4"/>
        <v>0</v>
      </c>
      <c r="P90" s="181">
        <v>0</v>
      </c>
      <c r="Q90" s="181">
        <f t="shared" si="5"/>
        <v>0</v>
      </c>
      <c r="R90" s="181"/>
      <c r="S90" s="181" t="s">
        <v>228</v>
      </c>
      <c r="T90" s="182" t="s">
        <v>229</v>
      </c>
      <c r="U90" s="155">
        <v>0</v>
      </c>
      <c r="V90" s="155">
        <f t="shared" si="6"/>
        <v>0</v>
      </c>
      <c r="W90" s="155"/>
      <c r="X90" s="155" t="s">
        <v>122</v>
      </c>
      <c r="Y90" s="145"/>
      <c r="Z90" s="145"/>
      <c r="AA90" s="145"/>
      <c r="AB90" s="145"/>
      <c r="AC90" s="145"/>
      <c r="AD90" s="145"/>
      <c r="AE90" s="145"/>
      <c r="AF90" s="145"/>
      <c r="AG90" s="145" t="s">
        <v>123</v>
      </c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76">
        <v>34</v>
      </c>
      <c r="B91" s="177" t="s">
        <v>244</v>
      </c>
      <c r="C91" s="190" t="s">
        <v>245</v>
      </c>
      <c r="D91" s="178" t="s">
        <v>227</v>
      </c>
      <c r="E91" s="179">
        <v>1</v>
      </c>
      <c r="F91" s="180"/>
      <c r="G91" s="181">
        <f t="shared" si="0"/>
        <v>0</v>
      </c>
      <c r="H91" s="180"/>
      <c r="I91" s="181">
        <f t="shared" si="1"/>
        <v>0</v>
      </c>
      <c r="J91" s="180"/>
      <c r="K91" s="181">
        <f t="shared" si="2"/>
        <v>0</v>
      </c>
      <c r="L91" s="181">
        <v>21</v>
      </c>
      <c r="M91" s="181">
        <f t="shared" si="3"/>
        <v>0</v>
      </c>
      <c r="N91" s="181">
        <v>0</v>
      </c>
      <c r="O91" s="181">
        <f t="shared" si="4"/>
        <v>0</v>
      </c>
      <c r="P91" s="181">
        <v>0</v>
      </c>
      <c r="Q91" s="181">
        <f t="shared" si="5"/>
        <v>0</v>
      </c>
      <c r="R91" s="181"/>
      <c r="S91" s="181" t="s">
        <v>228</v>
      </c>
      <c r="T91" s="182" t="s">
        <v>229</v>
      </c>
      <c r="U91" s="155">
        <v>0</v>
      </c>
      <c r="V91" s="155">
        <f t="shared" si="6"/>
        <v>0</v>
      </c>
      <c r="W91" s="155"/>
      <c r="X91" s="155" t="s">
        <v>122</v>
      </c>
      <c r="Y91" s="145"/>
      <c r="Z91" s="145"/>
      <c r="AA91" s="145"/>
      <c r="AB91" s="145"/>
      <c r="AC91" s="145"/>
      <c r="AD91" s="145"/>
      <c r="AE91" s="145"/>
      <c r="AF91" s="145"/>
      <c r="AG91" s="145" t="s">
        <v>123</v>
      </c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76">
        <v>35</v>
      </c>
      <c r="B92" s="177" t="s">
        <v>246</v>
      </c>
      <c r="C92" s="190" t="s">
        <v>247</v>
      </c>
      <c r="D92" s="178" t="s">
        <v>227</v>
      </c>
      <c r="E92" s="179">
        <v>1</v>
      </c>
      <c r="F92" s="180"/>
      <c r="G92" s="181">
        <f t="shared" si="0"/>
        <v>0</v>
      </c>
      <c r="H92" s="180"/>
      <c r="I92" s="181">
        <f t="shared" si="1"/>
        <v>0</v>
      </c>
      <c r="J92" s="180"/>
      <c r="K92" s="181">
        <f t="shared" si="2"/>
        <v>0</v>
      </c>
      <c r="L92" s="181">
        <v>21</v>
      </c>
      <c r="M92" s="181">
        <f t="shared" si="3"/>
        <v>0</v>
      </c>
      <c r="N92" s="181">
        <v>0</v>
      </c>
      <c r="O92" s="181">
        <f t="shared" si="4"/>
        <v>0</v>
      </c>
      <c r="P92" s="181">
        <v>0</v>
      </c>
      <c r="Q92" s="181">
        <f t="shared" si="5"/>
        <v>0</v>
      </c>
      <c r="R92" s="181"/>
      <c r="S92" s="181" t="s">
        <v>228</v>
      </c>
      <c r="T92" s="182" t="s">
        <v>229</v>
      </c>
      <c r="U92" s="155">
        <v>0</v>
      </c>
      <c r="V92" s="155">
        <f t="shared" si="6"/>
        <v>0</v>
      </c>
      <c r="W92" s="155"/>
      <c r="X92" s="155" t="s">
        <v>122</v>
      </c>
      <c r="Y92" s="145"/>
      <c r="Z92" s="145"/>
      <c r="AA92" s="145"/>
      <c r="AB92" s="145"/>
      <c r="AC92" s="145"/>
      <c r="AD92" s="145"/>
      <c r="AE92" s="145"/>
      <c r="AF92" s="145"/>
      <c r="AG92" s="145" t="s">
        <v>123</v>
      </c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76">
        <v>36</v>
      </c>
      <c r="B93" s="177" t="s">
        <v>248</v>
      </c>
      <c r="C93" s="190" t="s">
        <v>249</v>
      </c>
      <c r="D93" s="178" t="s">
        <v>227</v>
      </c>
      <c r="E93" s="179">
        <v>1</v>
      </c>
      <c r="F93" s="180"/>
      <c r="G93" s="181">
        <f t="shared" si="0"/>
        <v>0</v>
      </c>
      <c r="H93" s="180"/>
      <c r="I93" s="181">
        <f t="shared" si="1"/>
        <v>0</v>
      </c>
      <c r="J93" s="180"/>
      <c r="K93" s="181">
        <f t="shared" si="2"/>
        <v>0</v>
      </c>
      <c r="L93" s="181">
        <v>21</v>
      </c>
      <c r="M93" s="181">
        <f t="shared" si="3"/>
        <v>0</v>
      </c>
      <c r="N93" s="181">
        <v>0</v>
      </c>
      <c r="O93" s="181">
        <f t="shared" si="4"/>
        <v>0</v>
      </c>
      <c r="P93" s="181">
        <v>0</v>
      </c>
      <c r="Q93" s="181">
        <f t="shared" si="5"/>
        <v>0</v>
      </c>
      <c r="R93" s="181"/>
      <c r="S93" s="181" t="s">
        <v>228</v>
      </c>
      <c r="T93" s="182" t="s">
        <v>229</v>
      </c>
      <c r="U93" s="155">
        <v>0</v>
      </c>
      <c r="V93" s="155">
        <f t="shared" si="6"/>
        <v>0</v>
      </c>
      <c r="W93" s="155"/>
      <c r="X93" s="155" t="s">
        <v>122</v>
      </c>
      <c r="Y93" s="145"/>
      <c r="Z93" s="145"/>
      <c r="AA93" s="145"/>
      <c r="AB93" s="145"/>
      <c r="AC93" s="145"/>
      <c r="AD93" s="145"/>
      <c r="AE93" s="145"/>
      <c r="AF93" s="145"/>
      <c r="AG93" s="145" t="s">
        <v>123</v>
      </c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76">
        <v>37</v>
      </c>
      <c r="B94" s="177" t="s">
        <v>250</v>
      </c>
      <c r="C94" s="190" t="s">
        <v>251</v>
      </c>
      <c r="D94" s="178" t="s">
        <v>227</v>
      </c>
      <c r="E94" s="179">
        <v>1</v>
      </c>
      <c r="F94" s="180"/>
      <c r="G94" s="181">
        <f t="shared" si="0"/>
        <v>0</v>
      </c>
      <c r="H94" s="180"/>
      <c r="I94" s="181">
        <f t="shared" si="1"/>
        <v>0</v>
      </c>
      <c r="J94" s="180"/>
      <c r="K94" s="181">
        <f t="shared" si="2"/>
        <v>0</v>
      </c>
      <c r="L94" s="181">
        <v>21</v>
      </c>
      <c r="M94" s="181">
        <f t="shared" si="3"/>
        <v>0</v>
      </c>
      <c r="N94" s="181">
        <v>0</v>
      </c>
      <c r="O94" s="181">
        <f t="shared" si="4"/>
        <v>0</v>
      </c>
      <c r="P94" s="181">
        <v>0</v>
      </c>
      <c r="Q94" s="181">
        <f t="shared" si="5"/>
        <v>0</v>
      </c>
      <c r="R94" s="181"/>
      <c r="S94" s="181" t="s">
        <v>228</v>
      </c>
      <c r="T94" s="182" t="s">
        <v>229</v>
      </c>
      <c r="U94" s="155">
        <v>0</v>
      </c>
      <c r="V94" s="155">
        <f t="shared" si="6"/>
        <v>0</v>
      </c>
      <c r="W94" s="155"/>
      <c r="X94" s="155" t="s">
        <v>122</v>
      </c>
      <c r="Y94" s="145"/>
      <c r="Z94" s="145"/>
      <c r="AA94" s="145"/>
      <c r="AB94" s="145"/>
      <c r="AC94" s="145"/>
      <c r="AD94" s="145"/>
      <c r="AE94" s="145"/>
      <c r="AF94" s="145"/>
      <c r="AG94" s="145" t="s">
        <v>123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76">
        <v>38</v>
      </c>
      <c r="B95" s="177" t="s">
        <v>252</v>
      </c>
      <c r="C95" s="190" t="s">
        <v>253</v>
      </c>
      <c r="D95" s="178" t="s">
        <v>227</v>
      </c>
      <c r="E95" s="179">
        <v>1</v>
      </c>
      <c r="F95" s="180"/>
      <c r="G95" s="181">
        <f t="shared" si="0"/>
        <v>0</v>
      </c>
      <c r="H95" s="180"/>
      <c r="I95" s="181">
        <f t="shared" si="1"/>
        <v>0</v>
      </c>
      <c r="J95" s="180"/>
      <c r="K95" s="181">
        <f t="shared" si="2"/>
        <v>0</v>
      </c>
      <c r="L95" s="181">
        <v>21</v>
      </c>
      <c r="M95" s="181">
        <f t="shared" si="3"/>
        <v>0</v>
      </c>
      <c r="N95" s="181">
        <v>0</v>
      </c>
      <c r="O95" s="181">
        <f t="shared" si="4"/>
        <v>0</v>
      </c>
      <c r="P95" s="181">
        <v>0</v>
      </c>
      <c r="Q95" s="181">
        <f t="shared" si="5"/>
        <v>0</v>
      </c>
      <c r="R95" s="181"/>
      <c r="S95" s="181" t="s">
        <v>228</v>
      </c>
      <c r="T95" s="182" t="s">
        <v>229</v>
      </c>
      <c r="U95" s="155">
        <v>0</v>
      </c>
      <c r="V95" s="155">
        <f t="shared" si="6"/>
        <v>0</v>
      </c>
      <c r="W95" s="155"/>
      <c r="X95" s="155" t="s">
        <v>122</v>
      </c>
      <c r="Y95" s="145"/>
      <c r="Z95" s="145"/>
      <c r="AA95" s="145"/>
      <c r="AB95" s="145"/>
      <c r="AC95" s="145"/>
      <c r="AD95" s="145"/>
      <c r="AE95" s="145"/>
      <c r="AF95" s="145"/>
      <c r="AG95" s="145" t="s">
        <v>123</v>
      </c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76">
        <v>39</v>
      </c>
      <c r="B96" s="177" t="s">
        <v>254</v>
      </c>
      <c r="C96" s="190" t="s">
        <v>255</v>
      </c>
      <c r="D96" s="178" t="s">
        <v>227</v>
      </c>
      <c r="E96" s="179">
        <v>1</v>
      </c>
      <c r="F96" s="180"/>
      <c r="G96" s="181">
        <f t="shared" si="0"/>
        <v>0</v>
      </c>
      <c r="H96" s="180"/>
      <c r="I96" s="181">
        <f t="shared" si="1"/>
        <v>0</v>
      </c>
      <c r="J96" s="180"/>
      <c r="K96" s="181">
        <f t="shared" si="2"/>
        <v>0</v>
      </c>
      <c r="L96" s="181">
        <v>21</v>
      </c>
      <c r="M96" s="181">
        <f t="shared" si="3"/>
        <v>0</v>
      </c>
      <c r="N96" s="181">
        <v>0</v>
      </c>
      <c r="O96" s="181">
        <f t="shared" si="4"/>
        <v>0</v>
      </c>
      <c r="P96" s="181">
        <v>0</v>
      </c>
      <c r="Q96" s="181">
        <f t="shared" si="5"/>
        <v>0</v>
      </c>
      <c r="R96" s="181"/>
      <c r="S96" s="181" t="s">
        <v>228</v>
      </c>
      <c r="T96" s="182" t="s">
        <v>229</v>
      </c>
      <c r="U96" s="155">
        <v>0</v>
      </c>
      <c r="V96" s="155">
        <f t="shared" si="6"/>
        <v>0</v>
      </c>
      <c r="W96" s="155"/>
      <c r="X96" s="155" t="s">
        <v>122</v>
      </c>
      <c r="Y96" s="145"/>
      <c r="Z96" s="145"/>
      <c r="AA96" s="145"/>
      <c r="AB96" s="145"/>
      <c r="AC96" s="145"/>
      <c r="AD96" s="145"/>
      <c r="AE96" s="145"/>
      <c r="AF96" s="145"/>
      <c r="AG96" s="145" t="s">
        <v>123</v>
      </c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76">
        <v>40</v>
      </c>
      <c r="B97" s="177" t="s">
        <v>256</v>
      </c>
      <c r="C97" s="190" t="s">
        <v>257</v>
      </c>
      <c r="D97" s="178" t="s">
        <v>227</v>
      </c>
      <c r="E97" s="179">
        <v>1</v>
      </c>
      <c r="F97" s="180"/>
      <c r="G97" s="181">
        <f t="shared" si="0"/>
        <v>0</v>
      </c>
      <c r="H97" s="180"/>
      <c r="I97" s="181">
        <f t="shared" si="1"/>
        <v>0</v>
      </c>
      <c r="J97" s="180"/>
      <c r="K97" s="181">
        <f t="shared" si="2"/>
        <v>0</v>
      </c>
      <c r="L97" s="181">
        <v>21</v>
      </c>
      <c r="M97" s="181">
        <f t="shared" si="3"/>
        <v>0</v>
      </c>
      <c r="N97" s="181">
        <v>0</v>
      </c>
      <c r="O97" s="181">
        <f t="shared" si="4"/>
        <v>0</v>
      </c>
      <c r="P97" s="181">
        <v>0</v>
      </c>
      <c r="Q97" s="181">
        <f t="shared" si="5"/>
        <v>0</v>
      </c>
      <c r="R97" s="181"/>
      <c r="S97" s="181" t="s">
        <v>228</v>
      </c>
      <c r="T97" s="182" t="s">
        <v>229</v>
      </c>
      <c r="U97" s="155">
        <v>0</v>
      </c>
      <c r="V97" s="155">
        <f t="shared" si="6"/>
        <v>0</v>
      </c>
      <c r="W97" s="155"/>
      <c r="X97" s="155" t="s">
        <v>122</v>
      </c>
      <c r="Y97" s="145"/>
      <c r="Z97" s="145"/>
      <c r="AA97" s="145"/>
      <c r="AB97" s="145"/>
      <c r="AC97" s="145"/>
      <c r="AD97" s="145"/>
      <c r="AE97" s="145"/>
      <c r="AF97" s="145"/>
      <c r="AG97" s="145" t="s">
        <v>123</v>
      </c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76">
        <v>41</v>
      </c>
      <c r="B98" s="177" t="s">
        <v>258</v>
      </c>
      <c r="C98" s="190" t="s">
        <v>259</v>
      </c>
      <c r="D98" s="178" t="s">
        <v>227</v>
      </c>
      <c r="E98" s="179">
        <v>1</v>
      </c>
      <c r="F98" s="180"/>
      <c r="G98" s="181">
        <f t="shared" si="0"/>
        <v>0</v>
      </c>
      <c r="H98" s="180"/>
      <c r="I98" s="181">
        <f t="shared" si="1"/>
        <v>0</v>
      </c>
      <c r="J98" s="180"/>
      <c r="K98" s="181">
        <f t="shared" si="2"/>
        <v>0</v>
      </c>
      <c r="L98" s="181">
        <v>21</v>
      </c>
      <c r="M98" s="181">
        <f t="shared" si="3"/>
        <v>0</v>
      </c>
      <c r="N98" s="181">
        <v>0</v>
      </c>
      <c r="O98" s="181">
        <f t="shared" si="4"/>
        <v>0</v>
      </c>
      <c r="P98" s="181">
        <v>0</v>
      </c>
      <c r="Q98" s="181">
        <f t="shared" si="5"/>
        <v>0</v>
      </c>
      <c r="R98" s="181"/>
      <c r="S98" s="181" t="s">
        <v>228</v>
      </c>
      <c r="T98" s="182" t="s">
        <v>229</v>
      </c>
      <c r="U98" s="155">
        <v>0</v>
      </c>
      <c r="V98" s="155">
        <f t="shared" si="6"/>
        <v>0</v>
      </c>
      <c r="W98" s="155"/>
      <c r="X98" s="155" t="s">
        <v>122</v>
      </c>
      <c r="Y98" s="145"/>
      <c r="Z98" s="145"/>
      <c r="AA98" s="145"/>
      <c r="AB98" s="145"/>
      <c r="AC98" s="145"/>
      <c r="AD98" s="145"/>
      <c r="AE98" s="145"/>
      <c r="AF98" s="145"/>
      <c r="AG98" s="145" t="s">
        <v>123</v>
      </c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x14ac:dyDescent="0.2">
      <c r="A99" s="162" t="s">
        <v>115</v>
      </c>
      <c r="B99" s="163" t="s">
        <v>83</v>
      </c>
      <c r="C99" s="185" t="s">
        <v>84</v>
      </c>
      <c r="D99" s="164"/>
      <c r="E99" s="165"/>
      <c r="F99" s="166"/>
      <c r="G99" s="166">
        <f>SUMIF(AG100:AG113,"&lt;&gt;NOR",G100:G113)</f>
        <v>0</v>
      </c>
      <c r="H99" s="166"/>
      <c r="I99" s="166">
        <f>SUM(I100:I113)</f>
        <v>0</v>
      </c>
      <c r="J99" s="166"/>
      <c r="K99" s="166">
        <f>SUM(K100:K113)</f>
        <v>0</v>
      </c>
      <c r="L99" s="166"/>
      <c r="M99" s="166">
        <f>SUM(M100:M113)</f>
        <v>0</v>
      </c>
      <c r="N99" s="166"/>
      <c r="O99" s="166">
        <f>SUM(O100:O113)</f>
        <v>0</v>
      </c>
      <c r="P99" s="166"/>
      <c r="Q99" s="166">
        <f>SUM(Q100:Q113)</f>
        <v>0</v>
      </c>
      <c r="R99" s="166"/>
      <c r="S99" s="166"/>
      <c r="T99" s="167"/>
      <c r="U99" s="161"/>
      <c r="V99" s="161">
        <f>SUM(V100:V113)</f>
        <v>0</v>
      </c>
      <c r="W99" s="161"/>
      <c r="X99" s="161"/>
      <c r="AG99" t="s">
        <v>116</v>
      </c>
    </row>
    <row r="100" spans="1:60" outlineLevel="1" x14ac:dyDescent="0.2">
      <c r="A100" s="176">
        <v>42</v>
      </c>
      <c r="B100" s="177" t="s">
        <v>260</v>
      </c>
      <c r="C100" s="190" t="s">
        <v>261</v>
      </c>
      <c r="D100" s="178" t="s">
        <v>227</v>
      </c>
      <c r="E100" s="179">
        <v>4</v>
      </c>
      <c r="F100" s="180"/>
      <c r="G100" s="181">
        <f t="shared" ref="G100:G113" si="7">ROUND(E100*F100,2)</f>
        <v>0</v>
      </c>
      <c r="H100" s="180"/>
      <c r="I100" s="181">
        <f t="shared" ref="I100:I113" si="8">ROUND(E100*H100,2)</f>
        <v>0</v>
      </c>
      <c r="J100" s="180"/>
      <c r="K100" s="181">
        <f t="shared" ref="K100:K113" si="9">ROUND(E100*J100,2)</f>
        <v>0</v>
      </c>
      <c r="L100" s="181">
        <v>21</v>
      </c>
      <c r="M100" s="181">
        <f t="shared" ref="M100:M113" si="10">G100*(1+L100/100)</f>
        <v>0</v>
      </c>
      <c r="N100" s="181">
        <v>0</v>
      </c>
      <c r="O100" s="181">
        <f t="shared" ref="O100:O113" si="11">ROUND(E100*N100,2)</f>
        <v>0</v>
      </c>
      <c r="P100" s="181">
        <v>0</v>
      </c>
      <c r="Q100" s="181">
        <f t="shared" ref="Q100:Q113" si="12">ROUND(E100*P100,2)</f>
        <v>0</v>
      </c>
      <c r="R100" s="181"/>
      <c r="S100" s="181" t="s">
        <v>228</v>
      </c>
      <c r="T100" s="182" t="s">
        <v>229</v>
      </c>
      <c r="U100" s="155">
        <v>0</v>
      </c>
      <c r="V100" s="155">
        <f t="shared" ref="V100:V113" si="13">ROUND(E100*U100,2)</f>
        <v>0</v>
      </c>
      <c r="W100" s="155"/>
      <c r="X100" s="155" t="s">
        <v>122</v>
      </c>
      <c r="Y100" s="145"/>
      <c r="Z100" s="145"/>
      <c r="AA100" s="145"/>
      <c r="AB100" s="145"/>
      <c r="AC100" s="145"/>
      <c r="AD100" s="145"/>
      <c r="AE100" s="145"/>
      <c r="AF100" s="145"/>
      <c r="AG100" s="145" t="s">
        <v>123</v>
      </c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 x14ac:dyDescent="0.2">
      <c r="A101" s="176">
        <v>43</v>
      </c>
      <c r="B101" s="177" t="s">
        <v>262</v>
      </c>
      <c r="C101" s="190" t="s">
        <v>263</v>
      </c>
      <c r="D101" s="178" t="s">
        <v>227</v>
      </c>
      <c r="E101" s="179">
        <v>4</v>
      </c>
      <c r="F101" s="180"/>
      <c r="G101" s="181">
        <f t="shared" si="7"/>
        <v>0</v>
      </c>
      <c r="H101" s="180"/>
      <c r="I101" s="181">
        <f t="shared" si="8"/>
        <v>0</v>
      </c>
      <c r="J101" s="180"/>
      <c r="K101" s="181">
        <f t="shared" si="9"/>
        <v>0</v>
      </c>
      <c r="L101" s="181">
        <v>21</v>
      </c>
      <c r="M101" s="181">
        <f t="shared" si="10"/>
        <v>0</v>
      </c>
      <c r="N101" s="181">
        <v>0</v>
      </c>
      <c r="O101" s="181">
        <f t="shared" si="11"/>
        <v>0</v>
      </c>
      <c r="P101" s="181">
        <v>0</v>
      </c>
      <c r="Q101" s="181">
        <f t="shared" si="12"/>
        <v>0</v>
      </c>
      <c r="R101" s="181"/>
      <c r="S101" s="181" t="s">
        <v>228</v>
      </c>
      <c r="T101" s="182" t="s">
        <v>229</v>
      </c>
      <c r="U101" s="155">
        <v>0</v>
      </c>
      <c r="V101" s="155">
        <f t="shared" si="13"/>
        <v>0</v>
      </c>
      <c r="W101" s="155"/>
      <c r="X101" s="155" t="s">
        <v>122</v>
      </c>
      <c r="Y101" s="145"/>
      <c r="Z101" s="145"/>
      <c r="AA101" s="145"/>
      <c r="AB101" s="145"/>
      <c r="AC101" s="145"/>
      <c r="AD101" s="145"/>
      <c r="AE101" s="145"/>
      <c r="AF101" s="145"/>
      <c r="AG101" s="145" t="s">
        <v>123</v>
      </c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76">
        <v>44</v>
      </c>
      <c r="B102" s="177" t="s">
        <v>264</v>
      </c>
      <c r="C102" s="190" t="s">
        <v>265</v>
      </c>
      <c r="D102" s="178" t="s">
        <v>227</v>
      </c>
      <c r="E102" s="179">
        <v>5</v>
      </c>
      <c r="F102" s="180"/>
      <c r="G102" s="181">
        <f t="shared" si="7"/>
        <v>0</v>
      </c>
      <c r="H102" s="180"/>
      <c r="I102" s="181">
        <f t="shared" si="8"/>
        <v>0</v>
      </c>
      <c r="J102" s="180"/>
      <c r="K102" s="181">
        <f t="shared" si="9"/>
        <v>0</v>
      </c>
      <c r="L102" s="181">
        <v>21</v>
      </c>
      <c r="M102" s="181">
        <f t="shared" si="10"/>
        <v>0</v>
      </c>
      <c r="N102" s="181">
        <v>0</v>
      </c>
      <c r="O102" s="181">
        <f t="shared" si="11"/>
        <v>0</v>
      </c>
      <c r="P102" s="181">
        <v>0</v>
      </c>
      <c r="Q102" s="181">
        <f t="shared" si="12"/>
        <v>0</v>
      </c>
      <c r="R102" s="181"/>
      <c r="S102" s="181" t="s">
        <v>228</v>
      </c>
      <c r="T102" s="182" t="s">
        <v>229</v>
      </c>
      <c r="U102" s="155">
        <v>0</v>
      </c>
      <c r="V102" s="155">
        <f t="shared" si="13"/>
        <v>0</v>
      </c>
      <c r="W102" s="155"/>
      <c r="X102" s="155" t="s">
        <v>122</v>
      </c>
      <c r="Y102" s="145"/>
      <c r="Z102" s="145"/>
      <c r="AA102" s="145"/>
      <c r="AB102" s="145"/>
      <c r="AC102" s="145"/>
      <c r="AD102" s="145"/>
      <c r="AE102" s="145"/>
      <c r="AF102" s="145"/>
      <c r="AG102" s="145" t="s">
        <v>123</v>
      </c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76">
        <v>45</v>
      </c>
      <c r="B103" s="177" t="s">
        <v>266</v>
      </c>
      <c r="C103" s="190" t="s">
        <v>267</v>
      </c>
      <c r="D103" s="178" t="s">
        <v>227</v>
      </c>
      <c r="E103" s="179">
        <v>5</v>
      </c>
      <c r="F103" s="180"/>
      <c r="G103" s="181">
        <f t="shared" si="7"/>
        <v>0</v>
      </c>
      <c r="H103" s="180"/>
      <c r="I103" s="181">
        <f t="shared" si="8"/>
        <v>0</v>
      </c>
      <c r="J103" s="180"/>
      <c r="K103" s="181">
        <f t="shared" si="9"/>
        <v>0</v>
      </c>
      <c r="L103" s="181">
        <v>21</v>
      </c>
      <c r="M103" s="181">
        <f t="shared" si="10"/>
        <v>0</v>
      </c>
      <c r="N103" s="181">
        <v>0</v>
      </c>
      <c r="O103" s="181">
        <f t="shared" si="11"/>
        <v>0</v>
      </c>
      <c r="P103" s="181">
        <v>0</v>
      </c>
      <c r="Q103" s="181">
        <f t="shared" si="12"/>
        <v>0</v>
      </c>
      <c r="R103" s="181"/>
      <c r="S103" s="181" t="s">
        <v>228</v>
      </c>
      <c r="T103" s="182" t="s">
        <v>229</v>
      </c>
      <c r="U103" s="155">
        <v>0</v>
      </c>
      <c r="V103" s="155">
        <f t="shared" si="13"/>
        <v>0</v>
      </c>
      <c r="W103" s="155"/>
      <c r="X103" s="155" t="s">
        <v>122</v>
      </c>
      <c r="Y103" s="145"/>
      <c r="Z103" s="145"/>
      <c r="AA103" s="145"/>
      <c r="AB103" s="145"/>
      <c r="AC103" s="145"/>
      <c r="AD103" s="145"/>
      <c r="AE103" s="145"/>
      <c r="AF103" s="145"/>
      <c r="AG103" s="145" t="s">
        <v>123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76">
        <v>46</v>
      </c>
      <c r="B104" s="177" t="s">
        <v>268</v>
      </c>
      <c r="C104" s="190" t="s">
        <v>269</v>
      </c>
      <c r="D104" s="178" t="s">
        <v>227</v>
      </c>
      <c r="E104" s="179">
        <v>1</v>
      </c>
      <c r="F104" s="180"/>
      <c r="G104" s="181">
        <f t="shared" si="7"/>
        <v>0</v>
      </c>
      <c r="H104" s="180"/>
      <c r="I104" s="181">
        <f t="shared" si="8"/>
        <v>0</v>
      </c>
      <c r="J104" s="180"/>
      <c r="K104" s="181">
        <f t="shared" si="9"/>
        <v>0</v>
      </c>
      <c r="L104" s="181">
        <v>21</v>
      </c>
      <c r="M104" s="181">
        <f t="shared" si="10"/>
        <v>0</v>
      </c>
      <c r="N104" s="181">
        <v>0</v>
      </c>
      <c r="O104" s="181">
        <f t="shared" si="11"/>
        <v>0</v>
      </c>
      <c r="P104" s="181">
        <v>0</v>
      </c>
      <c r="Q104" s="181">
        <f t="shared" si="12"/>
        <v>0</v>
      </c>
      <c r="R104" s="181"/>
      <c r="S104" s="181" t="s">
        <v>228</v>
      </c>
      <c r="T104" s="182" t="s">
        <v>229</v>
      </c>
      <c r="U104" s="155">
        <v>0</v>
      </c>
      <c r="V104" s="155">
        <f t="shared" si="13"/>
        <v>0</v>
      </c>
      <c r="W104" s="155"/>
      <c r="X104" s="155" t="s">
        <v>122</v>
      </c>
      <c r="Y104" s="145"/>
      <c r="Z104" s="145"/>
      <c r="AA104" s="145"/>
      <c r="AB104" s="145"/>
      <c r="AC104" s="145"/>
      <c r="AD104" s="145"/>
      <c r="AE104" s="145"/>
      <c r="AF104" s="145"/>
      <c r="AG104" s="145" t="s">
        <v>123</v>
      </c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76">
        <v>47</v>
      </c>
      <c r="B105" s="177" t="s">
        <v>270</v>
      </c>
      <c r="C105" s="190" t="s">
        <v>271</v>
      </c>
      <c r="D105" s="178" t="s">
        <v>227</v>
      </c>
      <c r="E105" s="179">
        <v>1</v>
      </c>
      <c r="F105" s="180"/>
      <c r="G105" s="181">
        <f t="shared" si="7"/>
        <v>0</v>
      </c>
      <c r="H105" s="180"/>
      <c r="I105" s="181">
        <f t="shared" si="8"/>
        <v>0</v>
      </c>
      <c r="J105" s="180"/>
      <c r="K105" s="181">
        <f t="shared" si="9"/>
        <v>0</v>
      </c>
      <c r="L105" s="181">
        <v>21</v>
      </c>
      <c r="M105" s="181">
        <f t="shared" si="10"/>
        <v>0</v>
      </c>
      <c r="N105" s="181">
        <v>0</v>
      </c>
      <c r="O105" s="181">
        <f t="shared" si="11"/>
        <v>0</v>
      </c>
      <c r="P105" s="181">
        <v>0</v>
      </c>
      <c r="Q105" s="181">
        <f t="shared" si="12"/>
        <v>0</v>
      </c>
      <c r="R105" s="181"/>
      <c r="S105" s="181" t="s">
        <v>228</v>
      </c>
      <c r="T105" s="182" t="s">
        <v>229</v>
      </c>
      <c r="U105" s="155">
        <v>0</v>
      </c>
      <c r="V105" s="155">
        <f t="shared" si="13"/>
        <v>0</v>
      </c>
      <c r="W105" s="155"/>
      <c r="X105" s="155" t="s">
        <v>122</v>
      </c>
      <c r="Y105" s="145"/>
      <c r="Z105" s="145"/>
      <c r="AA105" s="145"/>
      <c r="AB105" s="145"/>
      <c r="AC105" s="145"/>
      <c r="AD105" s="145"/>
      <c r="AE105" s="145"/>
      <c r="AF105" s="145"/>
      <c r="AG105" s="145" t="s">
        <v>123</v>
      </c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76">
        <v>48</v>
      </c>
      <c r="B106" s="177" t="s">
        <v>272</v>
      </c>
      <c r="C106" s="190" t="s">
        <v>273</v>
      </c>
      <c r="D106" s="178" t="s">
        <v>227</v>
      </c>
      <c r="E106" s="179">
        <v>1</v>
      </c>
      <c r="F106" s="180"/>
      <c r="G106" s="181">
        <f t="shared" si="7"/>
        <v>0</v>
      </c>
      <c r="H106" s="180"/>
      <c r="I106" s="181">
        <f t="shared" si="8"/>
        <v>0</v>
      </c>
      <c r="J106" s="180"/>
      <c r="K106" s="181">
        <f t="shared" si="9"/>
        <v>0</v>
      </c>
      <c r="L106" s="181">
        <v>21</v>
      </c>
      <c r="M106" s="181">
        <f t="shared" si="10"/>
        <v>0</v>
      </c>
      <c r="N106" s="181">
        <v>0</v>
      </c>
      <c r="O106" s="181">
        <f t="shared" si="11"/>
        <v>0</v>
      </c>
      <c r="P106" s="181">
        <v>0</v>
      </c>
      <c r="Q106" s="181">
        <f t="shared" si="12"/>
        <v>0</v>
      </c>
      <c r="R106" s="181"/>
      <c r="S106" s="181" t="s">
        <v>228</v>
      </c>
      <c r="T106" s="182" t="s">
        <v>229</v>
      </c>
      <c r="U106" s="155">
        <v>0</v>
      </c>
      <c r="V106" s="155">
        <f t="shared" si="13"/>
        <v>0</v>
      </c>
      <c r="W106" s="155"/>
      <c r="X106" s="155" t="s">
        <v>122</v>
      </c>
      <c r="Y106" s="145"/>
      <c r="Z106" s="145"/>
      <c r="AA106" s="145"/>
      <c r="AB106" s="145"/>
      <c r="AC106" s="145"/>
      <c r="AD106" s="145"/>
      <c r="AE106" s="145"/>
      <c r="AF106" s="145"/>
      <c r="AG106" s="145" t="s">
        <v>123</v>
      </c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76">
        <v>49</v>
      </c>
      <c r="B107" s="177" t="s">
        <v>274</v>
      </c>
      <c r="C107" s="190" t="s">
        <v>275</v>
      </c>
      <c r="D107" s="178" t="s">
        <v>276</v>
      </c>
      <c r="E107" s="179">
        <v>1</v>
      </c>
      <c r="F107" s="180"/>
      <c r="G107" s="181">
        <f t="shared" si="7"/>
        <v>0</v>
      </c>
      <c r="H107" s="180"/>
      <c r="I107" s="181">
        <f t="shared" si="8"/>
        <v>0</v>
      </c>
      <c r="J107" s="180"/>
      <c r="K107" s="181">
        <f t="shared" si="9"/>
        <v>0</v>
      </c>
      <c r="L107" s="181">
        <v>21</v>
      </c>
      <c r="M107" s="181">
        <f t="shared" si="10"/>
        <v>0</v>
      </c>
      <c r="N107" s="181">
        <v>0</v>
      </c>
      <c r="O107" s="181">
        <f t="shared" si="11"/>
        <v>0</v>
      </c>
      <c r="P107" s="181">
        <v>0</v>
      </c>
      <c r="Q107" s="181">
        <f t="shared" si="12"/>
        <v>0</v>
      </c>
      <c r="R107" s="181"/>
      <c r="S107" s="181" t="s">
        <v>228</v>
      </c>
      <c r="T107" s="182" t="s">
        <v>229</v>
      </c>
      <c r="U107" s="155">
        <v>0</v>
      </c>
      <c r="V107" s="155">
        <f t="shared" si="13"/>
        <v>0</v>
      </c>
      <c r="W107" s="155"/>
      <c r="X107" s="155" t="s">
        <v>122</v>
      </c>
      <c r="Y107" s="145"/>
      <c r="Z107" s="145"/>
      <c r="AA107" s="145"/>
      <c r="AB107" s="145"/>
      <c r="AC107" s="145"/>
      <c r="AD107" s="145"/>
      <c r="AE107" s="145"/>
      <c r="AF107" s="145"/>
      <c r="AG107" s="145" t="s">
        <v>123</v>
      </c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">
      <c r="A108" s="176">
        <v>50</v>
      </c>
      <c r="B108" s="177" t="s">
        <v>277</v>
      </c>
      <c r="C108" s="190" t="s">
        <v>278</v>
      </c>
      <c r="D108" s="178" t="s">
        <v>276</v>
      </c>
      <c r="E108" s="179">
        <v>1</v>
      </c>
      <c r="F108" s="180"/>
      <c r="G108" s="181">
        <f t="shared" si="7"/>
        <v>0</v>
      </c>
      <c r="H108" s="180"/>
      <c r="I108" s="181">
        <f t="shared" si="8"/>
        <v>0</v>
      </c>
      <c r="J108" s="180"/>
      <c r="K108" s="181">
        <f t="shared" si="9"/>
        <v>0</v>
      </c>
      <c r="L108" s="181">
        <v>21</v>
      </c>
      <c r="M108" s="181">
        <f t="shared" si="10"/>
        <v>0</v>
      </c>
      <c r="N108" s="181">
        <v>0</v>
      </c>
      <c r="O108" s="181">
        <f t="shared" si="11"/>
        <v>0</v>
      </c>
      <c r="P108" s="181">
        <v>0</v>
      </c>
      <c r="Q108" s="181">
        <f t="shared" si="12"/>
        <v>0</v>
      </c>
      <c r="R108" s="181"/>
      <c r="S108" s="181" t="s">
        <v>228</v>
      </c>
      <c r="T108" s="182" t="s">
        <v>229</v>
      </c>
      <c r="U108" s="155">
        <v>0</v>
      </c>
      <c r="V108" s="155">
        <f t="shared" si="13"/>
        <v>0</v>
      </c>
      <c r="W108" s="155"/>
      <c r="X108" s="155" t="s">
        <v>122</v>
      </c>
      <c r="Y108" s="145"/>
      <c r="Z108" s="145"/>
      <c r="AA108" s="145"/>
      <c r="AB108" s="145"/>
      <c r="AC108" s="145"/>
      <c r="AD108" s="145"/>
      <c r="AE108" s="145"/>
      <c r="AF108" s="145"/>
      <c r="AG108" s="145" t="s">
        <v>123</v>
      </c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 x14ac:dyDescent="0.2">
      <c r="A109" s="176">
        <v>51</v>
      </c>
      <c r="B109" s="177" t="s">
        <v>279</v>
      </c>
      <c r="C109" s="190" t="s">
        <v>280</v>
      </c>
      <c r="D109" s="178" t="s">
        <v>276</v>
      </c>
      <c r="E109" s="179">
        <v>1</v>
      </c>
      <c r="F109" s="180"/>
      <c r="G109" s="181">
        <f t="shared" si="7"/>
        <v>0</v>
      </c>
      <c r="H109" s="180"/>
      <c r="I109" s="181">
        <f t="shared" si="8"/>
        <v>0</v>
      </c>
      <c r="J109" s="180"/>
      <c r="K109" s="181">
        <f t="shared" si="9"/>
        <v>0</v>
      </c>
      <c r="L109" s="181">
        <v>21</v>
      </c>
      <c r="M109" s="181">
        <f t="shared" si="10"/>
        <v>0</v>
      </c>
      <c r="N109" s="181">
        <v>0</v>
      </c>
      <c r="O109" s="181">
        <f t="shared" si="11"/>
        <v>0</v>
      </c>
      <c r="P109" s="181">
        <v>0</v>
      </c>
      <c r="Q109" s="181">
        <f t="shared" si="12"/>
        <v>0</v>
      </c>
      <c r="R109" s="181"/>
      <c r="S109" s="181" t="s">
        <v>228</v>
      </c>
      <c r="T109" s="182" t="s">
        <v>229</v>
      </c>
      <c r="U109" s="155">
        <v>0</v>
      </c>
      <c r="V109" s="155">
        <f t="shared" si="13"/>
        <v>0</v>
      </c>
      <c r="W109" s="155"/>
      <c r="X109" s="155" t="s">
        <v>122</v>
      </c>
      <c r="Y109" s="145"/>
      <c r="Z109" s="145"/>
      <c r="AA109" s="145"/>
      <c r="AB109" s="145"/>
      <c r="AC109" s="145"/>
      <c r="AD109" s="145"/>
      <c r="AE109" s="145"/>
      <c r="AF109" s="145"/>
      <c r="AG109" s="145" t="s">
        <v>123</v>
      </c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 x14ac:dyDescent="0.2">
      <c r="A110" s="176">
        <v>52</v>
      </c>
      <c r="B110" s="177" t="s">
        <v>281</v>
      </c>
      <c r="C110" s="190" t="s">
        <v>282</v>
      </c>
      <c r="D110" s="178" t="s">
        <v>276</v>
      </c>
      <c r="E110" s="179">
        <v>1</v>
      </c>
      <c r="F110" s="180"/>
      <c r="G110" s="181">
        <f t="shared" si="7"/>
        <v>0</v>
      </c>
      <c r="H110" s="180"/>
      <c r="I110" s="181">
        <f t="shared" si="8"/>
        <v>0</v>
      </c>
      <c r="J110" s="180"/>
      <c r="K110" s="181">
        <f t="shared" si="9"/>
        <v>0</v>
      </c>
      <c r="L110" s="181">
        <v>21</v>
      </c>
      <c r="M110" s="181">
        <f t="shared" si="10"/>
        <v>0</v>
      </c>
      <c r="N110" s="181">
        <v>0</v>
      </c>
      <c r="O110" s="181">
        <f t="shared" si="11"/>
        <v>0</v>
      </c>
      <c r="P110" s="181">
        <v>0</v>
      </c>
      <c r="Q110" s="181">
        <f t="shared" si="12"/>
        <v>0</v>
      </c>
      <c r="R110" s="181"/>
      <c r="S110" s="181" t="s">
        <v>228</v>
      </c>
      <c r="T110" s="182" t="s">
        <v>229</v>
      </c>
      <c r="U110" s="155">
        <v>0</v>
      </c>
      <c r="V110" s="155">
        <f t="shared" si="13"/>
        <v>0</v>
      </c>
      <c r="W110" s="155"/>
      <c r="X110" s="155" t="s">
        <v>122</v>
      </c>
      <c r="Y110" s="145"/>
      <c r="Z110" s="145"/>
      <c r="AA110" s="145"/>
      <c r="AB110" s="145"/>
      <c r="AC110" s="145"/>
      <c r="AD110" s="145"/>
      <c r="AE110" s="145"/>
      <c r="AF110" s="145"/>
      <c r="AG110" s="145" t="s">
        <v>123</v>
      </c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1" x14ac:dyDescent="0.2">
      <c r="A111" s="176">
        <v>53</v>
      </c>
      <c r="B111" s="177" t="s">
        <v>283</v>
      </c>
      <c r="C111" s="190" t="s">
        <v>284</v>
      </c>
      <c r="D111" s="178" t="s">
        <v>173</v>
      </c>
      <c r="E111" s="179">
        <v>3</v>
      </c>
      <c r="F111" s="180"/>
      <c r="G111" s="181">
        <f t="shared" si="7"/>
        <v>0</v>
      </c>
      <c r="H111" s="180"/>
      <c r="I111" s="181">
        <f t="shared" si="8"/>
        <v>0</v>
      </c>
      <c r="J111" s="180"/>
      <c r="K111" s="181">
        <f t="shared" si="9"/>
        <v>0</v>
      </c>
      <c r="L111" s="181">
        <v>21</v>
      </c>
      <c r="M111" s="181">
        <f t="shared" si="10"/>
        <v>0</v>
      </c>
      <c r="N111" s="181">
        <v>0</v>
      </c>
      <c r="O111" s="181">
        <f t="shared" si="11"/>
        <v>0</v>
      </c>
      <c r="P111" s="181">
        <v>0</v>
      </c>
      <c r="Q111" s="181">
        <f t="shared" si="12"/>
        <v>0</v>
      </c>
      <c r="R111" s="181"/>
      <c r="S111" s="181" t="s">
        <v>228</v>
      </c>
      <c r="T111" s="182" t="s">
        <v>229</v>
      </c>
      <c r="U111" s="155">
        <v>0</v>
      </c>
      <c r="V111" s="155">
        <f t="shared" si="13"/>
        <v>0</v>
      </c>
      <c r="W111" s="155"/>
      <c r="X111" s="155" t="s">
        <v>122</v>
      </c>
      <c r="Y111" s="145"/>
      <c r="Z111" s="145"/>
      <c r="AA111" s="145"/>
      <c r="AB111" s="145"/>
      <c r="AC111" s="145"/>
      <c r="AD111" s="145"/>
      <c r="AE111" s="145"/>
      <c r="AF111" s="145"/>
      <c r="AG111" s="145" t="s">
        <v>123</v>
      </c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 x14ac:dyDescent="0.2">
      <c r="A112" s="176">
        <v>54</v>
      </c>
      <c r="B112" s="177" t="s">
        <v>285</v>
      </c>
      <c r="C112" s="190" t="s">
        <v>286</v>
      </c>
      <c r="D112" s="178" t="s">
        <v>173</v>
      </c>
      <c r="E112" s="179">
        <v>1.2</v>
      </c>
      <c r="F112" s="180"/>
      <c r="G112" s="181">
        <f t="shared" si="7"/>
        <v>0</v>
      </c>
      <c r="H112" s="180"/>
      <c r="I112" s="181">
        <f t="shared" si="8"/>
        <v>0</v>
      </c>
      <c r="J112" s="180"/>
      <c r="K112" s="181">
        <f t="shared" si="9"/>
        <v>0</v>
      </c>
      <c r="L112" s="181">
        <v>21</v>
      </c>
      <c r="M112" s="181">
        <f t="shared" si="10"/>
        <v>0</v>
      </c>
      <c r="N112" s="181">
        <v>0</v>
      </c>
      <c r="O112" s="181">
        <f t="shared" si="11"/>
        <v>0</v>
      </c>
      <c r="P112" s="181">
        <v>0</v>
      </c>
      <c r="Q112" s="181">
        <f t="shared" si="12"/>
        <v>0</v>
      </c>
      <c r="R112" s="181"/>
      <c r="S112" s="181" t="s">
        <v>228</v>
      </c>
      <c r="T112" s="182" t="s">
        <v>229</v>
      </c>
      <c r="U112" s="155">
        <v>0</v>
      </c>
      <c r="V112" s="155">
        <f t="shared" si="13"/>
        <v>0</v>
      </c>
      <c r="W112" s="155"/>
      <c r="X112" s="155" t="s">
        <v>122</v>
      </c>
      <c r="Y112" s="145"/>
      <c r="Z112" s="145"/>
      <c r="AA112" s="145"/>
      <c r="AB112" s="145"/>
      <c r="AC112" s="145"/>
      <c r="AD112" s="145"/>
      <c r="AE112" s="145"/>
      <c r="AF112" s="145"/>
      <c r="AG112" s="145" t="s">
        <v>123</v>
      </c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76">
        <v>55</v>
      </c>
      <c r="B113" s="177" t="s">
        <v>287</v>
      </c>
      <c r="C113" s="190" t="s">
        <v>288</v>
      </c>
      <c r="D113" s="178" t="s">
        <v>276</v>
      </c>
      <c r="E113" s="179">
        <v>1</v>
      </c>
      <c r="F113" s="180"/>
      <c r="G113" s="181">
        <f t="shared" si="7"/>
        <v>0</v>
      </c>
      <c r="H113" s="180"/>
      <c r="I113" s="181">
        <f t="shared" si="8"/>
        <v>0</v>
      </c>
      <c r="J113" s="180"/>
      <c r="K113" s="181">
        <f t="shared" si="9"/>
        <v>0</v>
      </c>
      <c r="L113" s="181">
        <v>21</v>
      </c>
      <c r="M113" s="181">
        <f t="shared" si="10"/>
        <v>0</v>
      </c>
      <c r="N113" s="181">
        <v>0</v>
      </c>
      <c r="O113" s="181">
        <f t="shared" si="11"/>
        <v>0</v>
      </c>
      <c r="P113" s="181">
        <v>0</v>
      </c>
      <c r="Q113" s="181">
        <f t="shared" si="12"/>
        <v>0</v>
      </c>
      <c r="R113" s="181"/>
      <c r="S113" s="181" t="s">
        <v>228</v>
      </c>
      <c r="T113" s="182" t="s">
        <v>229</v>
      </c>
      <c r="U113" s="155">
        <v>0</v>
      </c>
      <c r="V113" s="155">
        <f t="shared" si="13"/>
        <v>0</v>
      </c>
      <c r="W113" s="155"/>
      <c r="X113" s="155" t="s">
        <v>122</v>
      </c>
      <c r="Y113" s="145"/>
      <c r="Z113" s="145"/>
      <c r="AA113" s="145"/>
      <c r="AB113" s="145"/>
      <c r="AC113" s="145"/>
      <c r="AD113" s="145"/>
      <c r="AE113" s="145"/>
      <c r="AF113" s="145"/>
      <c r="AG113" s="145" t="s">
        <v>123</v>
      </c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ht="25.5" x14ac:dyDescent="0.2">
      <c r="A114" s="162" t="s">
        <v>115</v>
      </c>
      <c r="B114" s="163" t="s">
        <v>85</v>
      </c>
      <c r="C114" s="185" t="s">
        <v>86</v>
      </c>
      <c r="D114" s="164"/>
      <c r="E114" s="165"/>
      <c r="F114" s="166"/>
      <c r="G114" s="166">
        <f>SUMIF(AG115:AG129,"&lt;&gt;NOR",G115:G129)</f>
        <v>0</v>
      </c>
      <c r="H114" s="166"/>
      <c r="I114" s="166">
        <f>SUM(I115:I129)</f>
        <v>0</v>
      </c>
      <c r="J114" s="166"/>
      <c r="K114" s="166">
        <f>SUM(K115:K129)</f>
        <v>0</v>
      </c>
      <c r="L114" s="166"/>
      <c r="M114" s="166">
        <f>SUM(M115:M129)</f>
        <v>0</v>
      </c>
      <c r="N114" s="166"/>
      <c r="O114" s="166">
        <f>SUM(O115:O129)</f>
        <v>0</v>
      </c>
      <c r="P114" s="166"/>
      <c r="Q114" s="166">
        <f>SUM(Q115:Q129)</f>
        <v>0</v>
      </c>
      <c r="R114" s="166"/>
      <c r="S114" s="166"/>
      <c r="T114" s="167"/>
      <c r="U114" s="161"/>
      <c r="V114" s="161">
        <f>SUM(V115:V129)</f>
        <v>0</v>
      </c>
      <c r="W114" s="161"/>
      <c r="X114" s="161"/>
      <c r="AG114" t="s">
        <v>116</v>
      </c>
    </row>
    <row r="115" spans="1:60" outlineLevel="1" x14ac:dyDescent="0.2">
      <c r="A115" s="176">
        <v>56</v>
      </c>
      <c r="B115" s="177" t="s">
        <v>289</v>
      </c>
      <c r="C115" s="190" t="s">
        <v>290</v>
      </c>
      <c r="D115" s="178" t="s">
        <v>119</v>
      </c>
      <c r="E115" s="179">
        <v>46</v>
      </c>
      <c r="F115" s="180"/>
      <c r="G115" s="181">
        <f>ROUND(E115*F115,2)</f>
        <v>0</v>
      </c>
      <c r="H115" s="180"/>
      <c r="I115" s="181">
        <f>ROUND(E115*H115,2)</f>
        <v>0</v>
      </c>
      <c r="J115" s="180"/>
      <c r="K115" s="181">
        <f>ROUND(E115*J115,2)</f>
        <v>0</v>
      </c>
      <c r="L115" s="181">
        <v>21</v>
      </c>
      <c r="M115" s="181">
        <f>G115*(1+L115/100)</f>
        <v>0</v>
      </c>
      <c r="N115" s="181">
        <v>0</v>
      </c>
      <c r="O115" s="181">
        <f>ROUND(E115*N115,2)</f>
        <v>0</v>
      </c>
      <c r="P115" s="181">
        <v>0</v>
      </c>
      <c r="Q115" s="181">
        <f>ROUND(E115*P115,2)</f>
        <v>0</v>
      </c>
      <c r="R115" s="181"/>
      <c r="S115" s="181" t="s">
        <v>228</v>
      </c>
      <c r="T115" s="182" t="s">
        <v>229</v>
      </c>
      <c r="U115" s="155">
        <v>0</v>
      </c>
      <c r="V115" s="155">
        <f>ROUND(E115*U115,2)</f>
        <v>0</v>
      </c>
      <c r="W115" s="155"/>
      <c r="X115" s="155" t="s">
        <v>122</v>
      </c>
      <c r="Y115" s="145"/>
      <c r="Z115" s="145"/>
      <c r="AA115" s="145"/>
      <c r="AB115" s="145"/>
      <c r="AC115" s="145"/>
      <c r="AD115" s="145"/>
      <c r="AE115" s="145"/>
      <c r="AF115" s="145"/>
      <c r="AG115" s="145" t="s">
        <v>123</v>
      </c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outlineLevel="1" x14ac:dyDescent="0.2">
      <c r="A116" s="176">
        <v>57</v>
      </c>
      <c r="B116" s="177" t="s">
        <v>291</v>
      </c>
      <c r="C116" s="190" t="s">
        <v>292</v>
      </c>
      <c r="D116" s="178" t="s">
        <v>131</v>
      </c>
      <c r="E116" s="179">
        <v>12</v>
      </c>
      <c r="F116" s="180"/>
      <c r="G116" s="181">
        <f>ROUND(E116*F116,2)</f>
        <v>0</v>
      </c>
      <c r="H116" s="180"/>
      <c r="I116" s="181">
        <f>ROUND(E116*H116,2)</f>
        <v>0</v>
      </c>
      <c r="J116" s="180"/>
      <c r="K116" s="181">
        <f>ROUND(E116*J116,2)</f>
        <v>0</v>
      </c>
      <c r="L116" s="181">
        <v>21</v>
      </c>
      <c r="M116" s="181">
        <f>G116*(1+L116/100)</f>
        <v>0</v>
      </c>
      <c r="N116" s="181">
        <v>0</v>
      </c>
      <c r="O116" s="181">
        <f>ROUND(E116*N116,2)</f>
        <v>0</v>
      </c>
      <c r="P116" s="181">
        <v>0</v>
      </c>
      <c r="Q116" s="181">
        <f>ROUND(E116*P116,2)</f>
        <v>0</v>
      </c>
      <c r="R116" s="181"/>
      <c r="S116" s="181" t="s">
        <v>228</v>
      </c>
      <c r="T116" s="182" t="s">
        <v>229</v>
      </c>
      <c r="U116" s="155">
        <v>0</v>
      </c>
      <c r="V116" s="155">
        <f>ROUND(E116*U116,2)</f>
        <v>0</v>
      </c>
      <c r="W116" s="155"/>
      <c r="X116" s="155" t="s">
        <v>122</v>
      </c>
      <c r="Y116" s="145"/>
      <c r="Z116" s="145"/>
      <c r="AA116" s="145"/>
      <c r="AB116" s="145"/>
      <c r="AC116" s="145"/>
      <c r="AD116" s="145"/>
      <c r="AE116" s="145"/>
      <c r="AF116" s="145"/>
      <c r="AG116" s="145" t="s">
        <v>123</v>
      </c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1" x14ac:dyDescent="0.2">
      <c r="A117" s="168">
        <v>58</v>
      </c>
      <c r="B117" s="169" t="s">
        <v>293</v>
      </c>
      <c r="C117" s="186" t="s">
        <v>294</v>
      </c>
      <c r="D117" s="170" t="s">
        <v>119</v>
      </c>
      <c r="E117" s="171">
        <v>45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73">
        <v>0</v>
      </c>
      <c r="O117" s="173">
        <f>ROUND(E117*N117,2)</f>
        <v>0</v>
      </c>
      <c r="P117" s="173">
        <v>0</v>
      </c>
      <c r="Q117" s="173">
        <f>ROUND(E117*P117,2)</f>
        <v>0</v>
      </c>
      <c r="R117" s="173"/>
      <c r="S117" s="173" t="s">
        <v>228</v>
      </c>
      <c r="T117" s="174" t="s">
        <v>229</v>
      </c>
      <c r="U117" s="155">
        <v>0</v>
      </c>
      <c r="V117" s="155">
        <f>ROUND(E117*U117,2)</f>
        <v>0</v>
      </c>
      <c r="W117" s="155"/>
      <c r="X117" s="155" t="s">
        <v>122</v>
      </c>
      <c r="Y117" s="145"/>
      <c r="Z117" s="145"/>
      <c r="AA117" s="145"/>
      <c r="AB117" s="145"/>
      <c r="AC117" s="145"/>
      <c r="AD117" s="145"/>
      <c r="AE117" s="145"/>
      <c r="AF117" s="145"/>
      <c r="AG117" s="145" t="s">
        <v>123</v>
      </c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52"/>
      <c r="B118" s="153"/>
      <c r="C118" s="261" t="s">
        <v>295</v>
      </c>
      <c r="D118" s="262"/>
      <c r="E118" s="262"/>
      <c r="F118" s="262"/>
      <c r="G118" s="262"/>
      <c r="H118" s="155"/>
      <c r="I118" s="155"/>
      <c r="J118" s="155"/>
      <c r="K118" s="155"/>
      <c r="L118" s="155"/>
      <c r="M118" s="155"/>
      <c r="N118" s="155"/>
      <c r="O118" s="155"/>
      <c r="P118" s="155"/>
      <c r="Q118" s="155"/>
      <c r="R118" s="155"/>
      <c r="S118" s="155"/>
      <c r="T118" s="155"/>
      <c r="U118" s="155"/>
      <c r="V118" s="155"/>
      <c r="W118" s="155"/>
      <c r="X118" s="155"/>
      <c r="Y118" s="145"/>
      <c r="Z118" s="145"/>
      <c r="AA118" s="145"/>
      <c r="AB118" s="145"/>
      <c r="AC118" s="145"/>
      <c r="AD118" s="145"/>
      <c r="AE118" s="145"/>
      <c r="AF118" s="145"/>
      <c r="AG118" s="145" t="s">
        <v>153</v>
      </c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1" x14ac:dyDescent="0.2">
      <c r="A119" s="176">
        <v>59</v>
      </c>
      <c r="B119" s="177" t="s">
        <v>296</v>
      </c>
      <c r="C119" s="190" t="s">
        <v>297</v>
      </c>
      <c r="D119" s="178" t="s">
        <v>276</v>
      </c>
      <c r="E119" s="179">
        <v>1</v>
      </c>
      <c r="F119" s="180"/>
      <c r="G119" s="181">
        <f>ROUND(E119*F119,2)</f>
        <v>0</v>
      </c>
      <c r="H119" s="180"/>
      <c r="I119" s="181">
        <f>ROUND(E119*H119,2)</f>
        <v>0</v>
      </c>
      <c r="J119" s="180"/>
      <c r="K119" s="181">
        <f>ROUND(E119*J119,2)</f>
        <v>0</v>
      </c>
      <c r="L119" s="181">
        <v>21</v>
      </c>
      <c r="M119" s="181">
        <f>G119*(1+L119/100)</f>
        <v>0</v>
      </c>
      <c r="N119" s="181">
        <v>0</v>
      </c>
      <c r="O119" s="181">
        <f>ROUND(E119*N119,2)</f>
        <v>0</v>
      </c>
      <c r="P119" s="181">
        <v>0</v>
      </c>
      <c r="Q119" s="181">
        <f>ROUND(E119*P119,2)</f>
        <v>0</v>
      </c>
      <c r="R119" s="181"/>
      <c r="S119" s="181" t="s">
        <v>228</v>
      </c>
      <c r="T119" s="182" t="s">
        <v>229</v>
      </c>
      <c r="U119" s="155">
        <v>0</v>
      </c>
      <c r="V119" s="155">
        <f>ROUND(E119*U119,2)</f>
        <v>0</v>
      </c>
      <c r="W119" s="155"/>
      <c r="X119" s="155" t="s">
        <v>122</v>
      </c>
      <c r="Y119" s="145"/>
      <c r="Z119" s="145"/>
      <c r="AA119" s="145"/>
      <c r="AB119" s="145"/>
      <c r="AC119" s="145"/>
      <c r="AD119" s="145"/>
      <c r="AE119" s="145"/>
      <c r="AF119" s="145"/>
      <c r="AG119" s="145" t="s">
        <v>123</v>
      </c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ht="22.5" outlineLevel="1" x14ac:dyDescent="0.2">
      <c r="A120" s="176">
        <v>60</v>
      </c>
      <c r="B120" s="177" t="s">
        <v>298</v>
      </c>
      <c r="C120" s="190" t="s">
        <v>299</v>
      </c>
      <c r="D120" s="178" t="s">
        <v>119</v>
      </c>
      <c r="E120" s="179">
        <v>44</v>
      </c>
      <c r="F120" s="180"/>
      <c r="G120" s="181">
        <f>ROUND(E120*F120,2)</f>
        <v>0</v>
      </c>
      <c r="H120" s="180"/>
      <c r="I120" s="181">
        <f>ROUND(E120*H120,2)</f>
        <v>0</v>
      </c>
      <c r="J120" s="180"/>
      <c r="K120" s="181">
        <f>ROUND(E120*J120,2)</f>
        <v>0</v>
      </c>
      <c r="L120" s="181">
        <v>21</v>
      </c>
      <c r="M120" s="181">
        <f>G120*(1+L120/100)</f>
        <v>0</v>
      </c>
      <c r="N120" s="181">
        <v>0</v>
      </c>
      <c r="O120" s="181">
        <f>ROUND(E120*N120,2)</f>
        <v>0</v>
      </c>
      <c r="P120" s="181">
        <v>0</v>
      </c>
      <c r="Q120" s="181">
        <f>ROUND(E120*P120,2)</f>
        <v>0</v>
      </c>
      <c r="R120" s="181"/>
      <c r="S120" s="181" t="s">
        <v>228</v>
      </c>
      <c r="T120" s="182" t="s">
        <v>229</v>
      </c>
      <c r="U120" s="155">
        <v>0</v>
      </c>
      <c r="V120" s="155">
        <f>ROUND(E120*U120,2)</f>
        <v>0</v>
      </c>
      <c r="W120" s="155"/>
      <c r="X120" s="155" t="s">
        <v>122</v>
      </c>
      <c r="Y120" s="145"/>
      <c r="Z120" s="145"/>
      <c r="AA120" s="145"/>
      <c r="AB120" s="145"/>
      <c r="AC120" s="145"/>
      <c r="AD120" s="145"/>
      <c r="AE120" s="145"/>
      <c r="AF120" s="145"/>
      <c r="AG120" s="145" t="s">
        <v>123</v>
      </c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">
      <c r="A121" s="168">
        <v>61</v>
      </c>
      <c r="B121" s="169" t="s">
        <v>300</v>
      </c>
      <c r="C121" s="186" t="s">
        <v>301</v>
      </c>
      <c r="D121" s="170" t="s">
        <v>227</v>
      </c>
      <c r="E121" s="171">
        <v>3</v>
      </c>
      <c r="F121" s="172"/>
      <c r="G121" s="173">
        <f>ROUND(E121*F121,2)</f>
        <v>0</v>
      </c>
      <c r="H121" s="172"/>
      <c r="I121" s="173">
        <f>ROUND(E121*H121,2)</f>
        <v>0</v>
      </c>
      <c r="J121" s="172"/>
      <c r="K121" s="173">
        <f>ROUND(E121*J121,2)</f>
        <v>0</v>
      </c>
      <c r="L121" s="173">
        <v>21</v>
      </c>
      <c r="M121" s="173">
        <f>G121*(1+L121/100)</f>
        <v>0</v>
      </c>
      <c r="N121" s="173">
        <v>0</v>
      </c>
      <c r="O121" s="173">
        <f>ROUND(E121*N121,2)</f>
        <v>0</v>
      </c>
      <c r="P121" s="173">
        <v>0</v>
      </c>
      <c r="Q121" s="173">
        <f>ROUND(E121*P121,2)</f>
        <v>0</v>
      </c>
      <c r="R121" s="173"/>
      <c r="S121" s="173" t="s">
        <v>228</v>
      </c>
      <c r="T121" s="174" t="s">
        <v>229</v>
      </c>
      <c r="U121" s="155">
        <v>0</v>
      </c>
      <c r="V121" s="155">
        <f>ROUND(E121*U121,2)</f>
        <v>0</v>
      </c>
      <c r="W121" s="155"/>
      <c r="X121" s="155" t="s">
        <v>122</v>
      </c>
      <c r="Y121" s="145"/>
      <c r="Z121" s="145"/>
      <c r="AA121" s="145"/>
      <c r="AB121" s="145"/>
      <c r="AC121" s="145"/>
      <c r="AD121" s="145"/>
      <c r="AE121" s="145"/>
      <c r="AF121" s="145"/>
      <c r="AG121" s="145" t="s">
        <v>123</v>
      </c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">
      <c r="A122" s="152"/>
      <c r="B122" s="153"/>
      <c r="C122" s="261" t="s">
        <v>302</v>
      </c>
      <c r="D122" s="262"/>
      <c r="E122" s="262"/>
      <c r="F122" s="262"/>
      <c r="G122" s="262"/>
      <c r="H122" s="155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45"/>
      <c r="Z122" s="145"/>
      <c r="AA122" s="145"/>
      <c r="AB122" s="145"/>
      <c r="AC122" s="145"/>
      <c r="AD122" s="145"/>
      <c r="AE122" s="145"/>
      <c r="AF122" s="145"/>
      <c r="AG122" s="145" t="s">
        <v>153</v>
      </c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">
      <c r="A123" s="152"/>
      <c r="B123" s="153"/>
      <c r="C123" s="259" t="s">
        <v>303</v>
      </c>
      <c r="D123" s="260"/>
      <c r="E123" s="260"/>
      <c r="F123" s="260"/>
      <c r="G123" s="260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45"/>
      <c r="Z123" s="145"/>
      <c r="AA123" s="145"/>
      <c r="AB123" s="145"/>
      <c r="AC123" s="145"/>
      <c r="AD123" s="145"/>
      <c r="AE123" s="145"/>
      <c r="AF123" s="145"/>
      <c r="AG123" s="145" t="s">
        <v>153</v>
      </c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1" x14ac:dyDescent="0.2">
      <c r="A124" s="152"/>
      <c r="B124" s="153"/>
      <c r="C124" s="259" t="s">
        <v>304</v>
      </c>
      <c r="D124" s="260"/>
      <c r="E124" s="260"/>
      <c r="F124" s="260"/>
      <c r="G124" s="260"/>
      <c r="H124" s="155"/>
      <c r="I124" s="155"/>
      <c r="J124" s="155"/>
      <c r="K124" s="155"/>
      <c r="L124" s="155"/>
      <c r="M124" s="155"/>
      <c r="N124" s="155"/>
      <c r="O124" s="155"/>
      <c r="P124" s="155"/>
      <c r="Q124" s="155"/>
      <c r="R124" s="155"/>
      <c r="S124" s="155"/>
      <c r="T124" s="155"/>
      <c r="U124" s="155"/>
      <c r="V124" s="155"/>
      <c r="W124" s="155"/>
      <c r="X124" s="155"/>
      <c r="Y124" s="145"/>
      <c r="Z124" s="145"/>
      <c r="AA124" s="145"/>
      <c r="AB124" s="145"/>
      <c r="AC124" s="145"/>
      <c r="AD124" s="145"/>
      <c r="AE124" s="145"/>
      <c r="AF124" s="145"/>
      <c r="AG124" s="145" t="s">
        <v>153</v>
      </c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 x14ac:dyDescent="0.2">
      <c r="A125" s="152"/>
      <c r="B125" s="153"/>
      <c r="C125" s="259" t="s">
        <v>305</v>
      </c>
      <c r="D125" s="260"/>
      <c r="E125" s="260"/>
      <c r="F125" s="260"/>
      <c r="G125" s="260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55"/>
      <c r="V125" s="155"/>
      <c r="W125" s="155"/>
      <c r="X125" s="155"/>
      <c r="Y125" s="145"/>
      <c r="Z125" s="145"/>
      <c r="AA125" s="145"/>
      <c r="AB125" s="145"/>
      <c r="AC125" s="145"/>
      <c r="AD125" s="145"/>
      <c r="AE125" s="145"/>
      <c r="AF125" s="145"/>
      <c r="AG125" s="145" t="s">
        <v>153</v>
      </c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ht="22.5" outlineLevel="1" x14ac:dyDescent="0.2">
      <c r="A126" s="168">
        <v>62</v>
      </c>
      <c r="B126" s="169" t="s">
        <v>306</v>
      </c>
      <c r="C126" s="186" t="s">
        <v>307</v>
      </c>
      <c r="D126" s="170" t="s">
        <v>276</v>
      </c>
      <c r="E126" s="171">
        <v>1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3">
        <v>0</v>
      </c>
      <c r="O126" s="173">
        <f>ROUND(E126*N126,2)</f>
        <v>0</v>
      </c>
      <c r="P126" s="173">
        <v>0</v>
      </c>
      <c r="Q126" s="173">
        <f>ROUND(E126*P126,2)</f>
        <v>0</v>
      </c>
      <c r="R126" s="173"/>
      <c r="S126" s="173" t="s">
        <v>228</v>
      </c>
      <c r="T126" s="174" t="s">
        <v>229</v>
      </c>
      <c r="U126" s="155">
        <v>0</v>
      </c>
      <c r="V126" s="155">
        <f>ROUND(E126*U126,2)</f>
        <v>0</v>
      </c>
      <c r="W126" s="155"/>
      <c r="X126" s="155" t="s">
        <v>122</v>
      </c>
      <c r="Y126" s="145"/>
      <c r="Z126" s="145"/>
      <c r="AA126" s="145"/>
      <c r="AB126" s="145"/>
      <c r="AC126" s="145"/>
      <c r="AD126" s="145"/>
      <c r="AE126" s="145"/>
      <c r="AF126" s="145"/>
      <c r="AG126" s="145" t="s">
        <v>123</v>
      </c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 x14ac:dyDescent="0.2">
      <c r="A127" s="152"/>
      <c r="B127" s="153"/>
      <c r="C127" s="261" t="s">
        <v>308</v>
      </c>
      <c r="D127" s="262"/>
      <c r="E127" s="262"/>
      <c r="F127" s="262"/>
      <c r="G127" s="262"/>
      <c r="H127" s="155"/>
      <c r="I127" s="155"/>
      <c r="J127" s="155"/>
      <c r="K127" s="155"/>
      <c r="L127" s="155"/>
      <c r="M127" s="155"/>
      <c r="N127" s="155"/>
      <c r="O127" s="155"/>
      <c r="P127" s="155"/>
      <c r="Q127" s="155"/>
      <c r="R127" s="155"/>
      <c r="S127" s="155"/>
      <c r="T127" s="155"/>
      <c r="U127" s="155"/>
      <c r="V127" s="155"/>
      <c r="W127" s="155"/>
      <c r="X127" s="155"/>
      <c r="Y127" s="145"/>
      <c r="Z127" s="145"/>
      <c r="AA127" s="145"/>
      <c r="AB127" s="145"/>
      <c r="AC127" s="145"/>
      <c r="AD127" s="145"/>
      <c r="AE127" s="145"/>
      <c r="AF127" s="145"/>
      <c r="AG127" s="145" t="s">
        <v>153</v>
      </c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 x14ac:dyDescent="0.2">
      <c r="A128" s="176">
        <v>63</v>
      </c>
      <c r="B128" s="177" t="s">
        <v>309</v>
      </c>
      <c r="C128" s="190" t="s">
        <v>310</v>
      </c>
      <c r="D128" s="178" t="s">
        <v>276</v>
      </c>
      <c r="E128" s="179">
        <v>1</v>
      </c>
      <c r="F128" s="180"/>
      <c r="G128" s="181">
        <f>ROUND(E128*F128,2)</f>
        <v>0</v>
      </c>
      <c r="H128" s="180"/>
      <c r="I128" s="181">
        <f>ROUND(E128*H128,2)</f>
        <v>0</v>
      </c>
      <c r="J128" s="180"/>
      <c r="K128" s="181">
        <f>ROUND(E128*J128,2)</f>
        <v>0</v>
      </c>
      <c r="L128" s="181">
        <v>21</v>
      </c>
      <c r="M128" s="181">
        <f>G128*(1+L128/100)</f>
        <v>0</v>
      </c>
      <c r="N128" s="181">
        <v>0</v>
      </c>
      <c r="O128" s="181">
        <f>ROUND(E128*N128,2)</f>
        <v>0</v>
      </c>
      <c r="P128" s="181">
        <v>0</v>
      </c>
      <c r="Q128" s="181">
        <f>ROUND(E128*P128,2)</f>
        <v>0</v>
      </c>
      <c r="R128" s="181"/>
      <c r="S128" s="181" t="s">
        <v>228</v>
      </c>
      <c r="T128" s="182" t="s">
        <v>229</v>
      </c>
      <c r="U128" s="155">
        <v>0</v>
      </c>
      <c r="V128" s="155">
        <f>ROUND(E128*U128,2)</f>
        <v>0</v>
      </c>
      <c r="W128" s="155"/>
      <c r="X128" s="155" t="s">
        <v>122</v>
      </c>
      <c r="Y128" s="145"/>
      <c r="Z128" s="145"/>
      <c r="AA128" s="145"/>
      <c r="AB128" s="145"/>
      <c r="AC128" s="145"/>
      <c r="AD128" s="145"/>
      <c r="AE128" s="145"/>
      <c r="AF128" s="145"/>
      <c r="AG128" s="145" t="s">
        <v>123</v>
      </c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1" x14ac:dyDescent="0.2">
      <c r="A129" s="176">
        <v>64</v>
      </c>
      <c r="B129" s="177" t="s">
        <v>311</v>
      </c>
      <c r="C129" s="190" t="s">
        <v>312</v>
      </c>
      <c r="D129" s="178" t="s">
        <v>276</v>
      </c>
      <c r="E129" s="179">
        <v>1</v>
      </c>
      <c r="F129" s="180"/>
      <c r="G129" s="181">
        <f>ROUND(E129*F129,2)</f>
        <v>0</v>
      </c>
      <c r="H129" s="180"/>
      <c r="I129" s="181">
        <f>ROUND(E129*H129,2)</f>
        <v>0</v>
      </c>
      <c r="J129" s="180"/>
      <c r="K129" s="181">
        <f>ROUND(E129*J129,2)</f>
        <v>0</v>
      </c>
      <c r="L129" s="181">
        <v>21</v>
      </c>
      <c r="M129" s="181">
        <f>G129*(1+L129/100)</f>
        <v>0</v>
      </c>
      <c r="N129" s="181">
        <v>0</v>
      </c>
      <c r="O129" s="181">
        <f>ROUND(E129*N129,2)</f>
        <v>0</v>
      </c>
      <c r="P129" s="181">
        <v>0</v>
      </c>
      <c r="Q129" s="181">
        <f>ROUND(E129*P129,2)</f>
        <v>0</v>
      </c>
      <c r="R129" s="181"/>
      <c r="S129" s="181" t="s">
        <v>228</v>
      </c>
      <c r="T129" s="182" t="s">
        <v>229</v>
      </c>
      <c r="U129" s="155">
        <v>0</v>
      </c>
      <c r="V129" s="155">
        <f>ROUND(E129*U129,2)</f>
        <v>0</v>
      </c>
      <c r="W129" s="155"/>
      <c r="X129" s="155" t="s">
        <v>122</v>
      </c>
      <c r="Y129" s="145"/>
      <c r="Z129" s="145"/>
      <c r="AA129" s="145"/>
      <c r="AB129" s="145"/>
      <c r="AC129" s="145"/>
      <c r="AD129" s="145"/>
      <c r="AE129" s="145"/>
      <c r="AF129" s="145"/>
      <c r="AG129" s="145" t="s">
        <v>123</v>
      </c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x14ac:dyDescent="0.2">
      <c r="A130" s="162" t="s">
        <v>115</v>
      </c>
      <c r="B130" s="163" t="s">
        <v>87</v>
      </c>
      <c r="C130" s="185" t="s">
        <v>27</v>
      </c>
      <c r="D130" s="164"/>
      <c r="E130" s="165"/>
      <c r="F130" s="166"/>
      <c r="G130" s="166">
        <f>SUMIF(AG131:AG134,"&lt;&gt;NOR",G131:G134)</f>
        <v>0</v>
      </c>
      <c r="H130" s="166"/>
      <c r="I130" s="166">
        <f>SUM(I131:I134)</f>
        <v>0</v>
      </c>
      <c r="J130" s="166"/>
      <c r="K130" s="166">
        <f>SUM(K131:K134)</f>
        <v>0</v>
      </c>
      <c r="L130" s="166"/>
      <c r="M130" s="166">
        <f>SUM(M131:M134)</f>
        <v>0</v>
      </c>
      <c r="N130" s="166"/>
      <c r="O130" s="166">
        <f>SUM(O131:O134)</f>
        <v>0</v>
      </c>
      <c r="P130" s="166"/>
      <c r="Q130" s="166">
        <f>SUM(Q131:Q134)</f>
        <v>0</v>
      </c>
      <c r="R130" s="166"/>
      <c r="S130" s="166"/>
      <c r="T130" s="167"/>
      <c r="U130" s="161"/>
      <c r="V130" s="161">
        <f>SUM(V131:V134)</f>
        <v>0</v>
      </c>
      <c r="W130" s="161"/>
      <c r="X130" s="161"/>
      <c r="AG130" t="s">
        <v>116</v>
      </c>
    </row>
    <row r="131" spans="1:60" outlineLevel="1" x14ac:dyDescent="0.2">
      <c r="A131" s="176">
        <v>65</v>
      </c>
      <c r="B131" s="177" t="s">
        <v>313</v>
      </c>
      <c r="C131" s="190" t="s">
        <v>314</v>
      </c>
      <c r="D131" s="178" t="s">
        <v>315</v>
      </c>
      <c r="E131" s="179">
        <v>1</v>
      </c>
      <c r="F131" s="180"/>
      <c r="G131" s="181">
        <f>ROUND(E131*F131,2)</f>
        <v>0</v>
      </c>
      <c r="H131" s="180"/>
      <c r="I131" s="181">
        <f>ROUND(E131*H131,2)</f>
        <v>0</v>
      </c>
      <c r="J131" s="180"/>
      <c r="K131" s="181">
        <f>ROUND(E131*J131,2)</f>
        <v>0</v>
      </c>
      <c r="L131" s="181">
        <v>21</v>
      </c>
      <c r="M131" s="181">
        <f>G131*(1+L131/100)</f>
        <v>0</v>
      </c>
      <c r="N131" s="181">
        <v>0</v>
      </c>
      <c r="O131" s="181">
        <f>ROUND(E131*N131,2)</f>
        <v>0</v>
      </c>
      <c r="P131" s="181">
        <v>0</v>
      </c>
      <c r="Q131" s="181">
        <f>ROUND(E131*P131,2)</f>
        <v>0</v>
      </c>
      <c r="R131" s="181"/>
      <c r="S131" s="181" t="s">
        <v>121</v>
      </c>
      <c r="T131" s="182" t="s">
        <v>229</v>
      </c>
      <c r="U131" s="155">
        <v>0</v>
      </c>
      <c r="V131" s="155">
        <f>ROUND(E131*U131,2)</f>
        <v>0</v>
      </c>
      <c r="W131" s="155"/>
      <c r="X131" s="155" t="s">
        <v>316</v>
      </c>
      <c r="Y131" s="145"/>
      <c r="Z131" s="145"/>
      <c r="AA131" s="145"/>
      <c r="AB131" s="145"/>
      <c r="AC131" s="145"/>
      <c r="AD131" s="145"/>
      <c r="AE131" s="145"/>
      <c r="AF131" s="145"/>
      <c r="AG131" s="145" t="s">
        <v>317</v>
      </c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 x14ac:dyDescent="0.2">
      <c r="A132" s="176">
        <v>66</v>
      </c>
      <c r="B132" s="177" t="s">
        <v>318</v>
      </c>
      <c r="C132" s="190" t="s">
        <v>319</v>
      </c>
      <c r="D132" s="178" t="s">
        <v>315</v>
      </c>
      <c r="E132" s="179">
        <v>1</v>
      </c>
      <c r="F132" s="180"/>
      <c r="G132" s="181">
        <f>ROUND(E132*F132,2)</f>
        <v>0</v>
      </c>
      <c r="H132" s="180"/>
      <c r="I132" s="181">
        <f>ROUND(E132*H132,2)</f>
        <v>0</v>
      </c>
      <c r="J132" s="180"/>
      <c r="K132" s="181">
        <f>ROUND(E132*J132,2)</f>
        <v>0</v>
      </c>
      <c r="L132" s="181">
        <v>21</v>
      </c>
      <c r="M132" s="181">
        <f>G132*(1+L132/100)</f>
        <v>0</v>
      </c>
      <c r="N132" s="181">
        <v>0</v>
      </c>
      <c r="O132" s="181">
        <f>ROUND(E132*N132,2)</f>
        <v>0</v>
      </c>
      <c r="P132" s="181">
        <v>0</v>
      </c>
      <c r="Q132" s="181">
        <f>ROUND(E132*P132,2)</f>
        <v>0</v>
      </c>
      <c r="R132" s="181"/>
      <c r="S132" s="181" t="s">
        <v>121</v>
      </c>
      <c r="T132" s="182" t="s">
        <v>229</v>
      </c>
      <c r="U132" s="155">
        <v>0</v>
      </c>
      <c r="V132" s="155">
        <f>ROUND(E132*U132,2)</f>
        <v>0</v>
      </c>
      <c r="W132" s="155"/>
      <c r="X132" s="155" t="s">
        <v>316</v>
      </c>
      <c r="Y132" s="145"/>
      <c r="Z132" s="145"/>
      <c r="AA132" s="145"/>
      <c r="AB132" s="145"/>
      <c r="AC132" s="145"/>
      <c r="AD132" s="145"/>
      <c r="AE132" s="145"/>
      <c r="AF132" s="145"/>
      <c r="AG132" s="145" t="s">
        <v>317</v>
      </c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1" x14ac:dyDescent="0.2">
      <c r="A133" s="176">
        <v>67</v>
      </c>
      <c r="B133" s="177" t="s">
        <v>320</v>
      </c>
      <c r="C133" s="190" t="s">
        <v>321</v>
      </c>
      <c r="D133" s="178" t="s">
        <v>315</v>
      </c>
      <c r="E133" s="179">
        <v>1</v>
      </c>
      <c r="F133" s="180"/>
      <c r="G133" s="181">
        <f>ROUND(E133*F133,2)</f>
        <v>0</v>
      </c>
      <c r="H133" s="180"/>
      <c r="I133" s="181">
        <f>ROUND(E133*H133,2)</f>
        <v>0</v>
      </c>
      <c r="J133" s="180"/>
      <c r="K133" s="181">
        <f>ROUND(E133*J133,2)</f>
        <v>0</v>
      </c>
      <c r="L133" s="181">
        <v>21</v>
      </c>
      <c r="M133" s="181">
        <f>G133*(1+L133/100)</f>
        <v>0</v>
      </c>
      <c r="N133" s="181">
        <v>0</v>
      </c>
      <c r="O133" s="181">
        <f>ROUND(E133*N133,2)</f>
        <v>0</v>
      </c>
      <c r="P133" s="181">
        <v>0</v>
      </c>
      <c r="Q133" s="181">
        <f>ROUND(E133*P133,2)</f>
        <v>0</v>
      </c>
      <c r="R133" s="181"/>
      <c r="S133" s="181" t="s">
        <v>121</v>
      </c>
      <c r="T133" s="182" t="s">
        <v>229</v>
      </c>
      <c r="U133" s="155">
        <v>0</v>
      </c>
      <c r="V133" s="155">
        <f>ROUND(E133*U133,2)</f>
        <v>0</v>
      </c>
      <c r="W133" s="155"/>
      <c r="X133" s="155" t="s">
        <v>316</v>
      </c>
      <c r="Y133" s="145"/>
      <c r="Z133" s="145"/>
      <c r="AA133" s="145"/>
      <c r="AB133" s="145"/>
      <c r="AC133" s="145"/>
      <c r="AD133" s="145"/>
      <c r="AE133" s="145"/>
      <c r="AF133" s="145"/>
      <c r="AG133" s="145" t="s">
        <v>317</v>
      </c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1" x14ac:dyDescent="0.2">
      <c r="A134" s="176">
        <v>68</v>
      </c>
      <c r="B134" s="177" t="s">
        <v>322</v>
      </c>
      <c r="C134" s="190" t="s">
        <v>323</v>
      </c>
      <c r="D134" s="178" t="s">
        <v>315</v>
      </c>
      <c r="E134" s="179">
        <v>1</v>
      </c>
      <c r="F134" s="180"/>
      <c r="G134" s="181">
        <f>ROUND(E134*F134,2)</f>
        <v>0</v>
      </c>
      <c r="H134" s="180"/>
      <c r="I134" s="181">
        <f>ROUND(E134*H134,2)</f>
        <v>0</v>
      </c>
      <c r="J134" s="180"/>
      <c r="K134" s="181">
        <f>ROUND(E134*J134,2)</f>
        <v>0</v>
      </c>
      <c r="L134" s="181">
        <v>21</v>
      </c>
      <c r="M134" s="181">
        <f>G134*(1+L134/100)</f>
        <v>0</v>
      </c>
      <c r="N134" s="181">
        <v>0</v>
      </c>
      <c r="O134" s="181">
        <f>ROUND(E134*N134,2)</f>
        <v>0</v>
      </c>
      <c r="P134" s="181">
        <v>0</v>
      </c>
      <c r="Q134" s="181">
        <f>ROUND(E134*P134,2)</f>
        <v>0</v>
      </c>
      <c r="R134" s="181"/>
      <c r="S134" s="181" t="s">
        <v>121</v>
      </c>
      <c r="T134" s="182" t="s">
        <v>229</v>
      </c>
      <c r="U134" s="155">
        <v>0</v>
      </c>
      <c r="V134" s="155">
        <f>ROUND(E134*U134,2)</f>
        <v>0</v>
      </c>
      <c r="W134" s="155"/>
      <c r="X134" s="155" t="s">
        <v>316</v>
      </c>
      <c r="Y134" s="145"/>
      <c r="Z134" s="145"/>
      <c r="AA134" s="145"/>
      <c r="AB134" s="145"/>
      <c r="AC134" s="145"/>
      <c r="AD134" s="145"/>
      <c r="AE134" s="145"/>
      <c r="AF134" s="145"/>
      <c r="AG134" s="145" t="s">
        <v>317</v>
      </c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x14ac:dyDescent="0.2">
      <c r="A135" s="162" t="s">
        <v>115</v>
      </c>
      <c r="B135" s="163" t="s">
        <v>88</v>
      </c>
      <c r="C135" s="185" t="s">
        <v>28</v>
      </c>
      <c r="D135" s="164"/>
      <c r="E135" s="165"/>
      <c r="F135" s="166"/>
      <c r="G135" s="166">
        <f>SUMIF(AG136:AG137,"&lt;&gt;NOR",G136:G137)</f>
        <v>0</v>
      </c>
      <c r="H135" s="166"/>
      <c r="I135" s="166">
        <f>SUM(I136:I137)</f>
        <v>0</v>
      </c>
      <c r="J135" s="166"/>
      <c r="K135" s="166">
        <f>SUM(K136:K137)</f>
        <v>0</v>
      </c>
      <c r="L135" s="166"/>
      <c r="M135" s="166">
        <f>SUM(M136:M137)</f>
        <v>0</v>
      </c>
      <c r="N135" s="166"/>
      <c r="O135" s="166">
        <f>SUM(O136:O137)</f>
        <v>0</v>
      </c>
      <c r="P135" s="166"/>
      <c r="Q135" s="166">
        <f>SUM(Q136:Q137)</f>
        <v>0</v>
      </c>
      <c r="R135" s="166"/>
      <c r="S135" s="166"/>
      <c r="T135" s="167"/>
      <c r="U135" s="161"/>
      <c r="V135" s="161">
        <f>SUM(V136:V137)</f>
        <v>0</v>
      </c>
      <c r="W135" s="161"/>
      <c r="X135" s="161"/>
      <c r="AG135" t="s">
        <v>116</v>
      </c>
    </row>
    <row r="136" spans="1:60" outlineLevel="1" x14ac:dyDescent="0.2">
      <c r="A136" s="176">
        <v>69</v>
      </c>
      <c r="B136" s="177" t="s">
        <v>324</v>
      </c>
      <c r="C136" s="190" t="s">
        <v>325</v>
      </c>
      <c r="D136" s="178" t="s">
        <v>315</v>
      </c>
      <c r="E136" s="179">
        <v>1</v>
      </c>
      <c r="F136" s="180"/>
      <c r="G136" s="181">
        <f>ROUND(E136*F136,2)</f>
        <v>0</v>
      </c>
      <c r="H136" s="180"/>
      <c r="I136" s="181">
        <f>ROUND(E136*H136,2)</f>
        <v>0</v>
      </c>
      <c r="J136" s="180"/>
      <c r="K136" s="181">
        <f>ROUND(E136*J136,2)</f>
        <v>0</v>
      </c>
      <c r="L136" s="181">
        <v>21</v>
      </c>
      <c r="M136" s="181">
        <f>G136*(1+L136/100)</f>
        <v>0</v>
      </c>
      <c r="N136" s="181">
        <v>0</v>
      </c>
      <c r="O136" s="181">
        <f>ROUND(E136*N136,2)</f>
        <v>0</v>
      </c>
      <c r="P136" s="181">
        <v>0</v>
      </c>
      <c r="Q136" s="181">
        <f>ROUND(E136*P136,2)</f>
        <v>0</v>
      </c>
      <c r="R136" s="181"/>
      <c r="S136" s="181" t="s">
        <v>121</v>
      </c>
      <c r="T136" s="182" t="s">
        <v>229</v>
      </c>
      <c r="U136" s="155">
        <v>0</v>
      </c>
      <c r="V136" s="155">
        <f>ROUND(E136*U136,2)</f>
        <v>0</v>
      </c>
      <c r="W136" s="155"/>
      <c r="X136" s="155" t="s">
        <v>316</v>
      </c>
      <c r="Y136" s="145"/>
      <c r="Z136" s="145"/>
      <c r="AA136" s="145"/>
      <c r="AB136" s="145"/>
      <c r="AC136" s="145"/>
      <c r="AD136" s="145"/>
      <c r="AE136" s="145"/>
      <c r="AF136" s="145"/>
      <c r="AG136" s="145" t="s">
        <v>326</v>
      </c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 x14ac:dyDescent="0.2">
      <c r="A137" s="168">
        <v>70</v>
      </c>
      <c r="B137" s="169" t="s">
        <v>327</v>
      </c>
      <c r="C137" s="186" t="s">
        <v>328</v>
      </c>
      <c r="D137" s="170" t="s">
        <v>315</v>
      </c>
      <c r="E137" s="171">
        <v>1</v>
      </c>
      <c r="F137" s="172"/>
      <c r="G137" s="173">
        <f>ROUND(E137*F137,2)</f>
        <v>0</v>
      </c>
      <c r="H137" s="172"/>
      <c r="I137" s="173">
        <f>ROUND(E137*H137,2)</f>
        <v>0</v>
      </c>
      <c r="J137" s="172"/>
      <c r="K137" s="173">
        <f>ROUND(E137*J137,2)</f>
        <v>0</v>
      </c>
      <c r="L137" s="173">
        <v>21</v>
      </c>
      <c r="M137" s="173">
        <f>G137*(1+L137/100)</f>
        <v>0</v>
      </c>
      <c r="N137" s="173">
        <v>0</v>
      </c>
      <c r="O137" s="173">
        <f>ROUND(E137*N137,2)</f>
        <v>0</v>
      </c>
      <c r="P137" s="173">
        <v>0</v>
      </c>
      <c r="Q137" s="173">
        <f>ROUND(E137*P137,2)</f>
        <v>0</v>
      </c>
      <c r="R137" s="173"/>
      <c r="S137" s="173" t="s">
        <v>121</v>
      </c>
      <c r="T137" s="174" t="s">
        <v>229</v>
      </c>
      <c r="U137" s="155">
        <v>0</v>
      </c>
      <c r="V137" s="155">
        <f>ROUND(E137*U137,2)</f>
        <v>0</v>
      </c>
      <c r="W137" s="155"/>
      <c r="X137" s="155" t="s">
        <v>316</v>
      </c>
      <c r="Y137" s="145"/>
      <c r="Z137" s="145"/>
      <c r="AA137" s="145"/>
      <c r="AB137" s="145"/>
      <c r="AC137" s="145"/>
      <c r="AD137" s="145"/>
      <c r="AE137" s="145"/>
      <c r="AF137" s="145"/>
      <c r="AG137" s="145" t="s">
        <v>317</v>
      </c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x14ac:dyDescent="0.2">
      <c r="A138" s="3"/>
      <c r="B138" s="4"/>
      <c r="C138" s="192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102</v>
      </c>
    </row>
    <row r="139" spans="1:60" x14ac:dyDescent="0.2">
      <c r="A139" s="148"/>
      <c r="B139" s="149" t="s">
        <v>29</v>
      </c>
      <c r="C139" s="193"/>
      <c r="D139" s="150"/>
      <c r="E139" s="151"/>
      <c r="F139" s="151"/>
      <c r="G139" s="184">
        <f>G8+G28+G60+G64+G69+G73+G75+G82+G99+G114+G130+G135</f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0</v>
      </c>
      <c r="AG139" t="s">
        <v>329</v>
      </c>
    </row>
    <row r="140" spans="1:60" x14ac:dyDescent="0.2">
      <c r="C140" s="194"/>
      <c r="D140" s="10"/>
      <c r="AG140" t="s">
        <v>330</v>
      </c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A1" sheet="1"/>
  <mergeCells count="21">
    <mergeCell ref="C45:G45"/>
    <mergeCell ref="A1:G1"/>
    <mergeCell ref="C2:G2"/>
    <mergeCell ref="C3:G3"/>
    <mergeCell ref="C4:G4"/>
    <mergeCell ref="C10:G10"/>
    <mergeCell ref="C14:G14"/>
    <mergeCell ref="C18:G18"/>
    <mergeCell ref="C21:G21"/>
    <mergeCell ref="C30:G30"/>
    <mergeCell ref="C31:G31"/>
    <mergeCell ref="C34:G34"/>
    <mergeCell ref="C124:G124"/>
    <mergeCell ref="C125:G125"/>
    <mergeCell ref="C127:G127"/>
    <mergeCell ref="C62:G62"/>
    <mergeCell ref="C71:G71"/>
    <mergeCell ref="C81:G81"/>
    <mergeCell ref="C118:G118"/>
    <mergeCell ref="C122:G122"/>
    <mergeCell ref="C123:G123"/>
  </mergeCells>
  <pageMargins left="0.59055118110236227" right="0.19685039370078741" top="0.78740157480314965" bottom="0.78740157480314965" header="0.31496062992125984" footer="0.31496062992125984"/>
  <pageSetup paperSize="9" scale="82" fitToHeight="999" orientation="portrait" verticalDpi="12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</dc:creator>
  <cp:lastModifiedBy>Kristýna Greiner</cp:lastModifiedBy>
  <cp:lastPrinted>2020-01-14T08:23:00Z</cp:lastPrinted>
  <dcterms:created xsi:type="dcterms:W3CDTF">2009-04-08T07:15:50Z</dcterms:created>
  <dcterms:modified xsi:type="dcterms:W3CDTF">2020-01-14T08:23:23Z</dcterms:modified>
</cp:coreProperties>
</file>